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defaultThemeVersion="124226"/>
  <bookViews>
    <workbookView xWindow="240" yWindow="135" windowWidth="21075" windowHeight="9780" tabRatio="676"/>
  </bookViews>
  <sheets>
    <sheet name="Start Here" sheetId="13" r:id="rId1"/>
    <sheet name="NE CI" sheetId="6" r:id="rId2"/>
    <sheet name="E NFP CI" sheetId="8" r:id="rId3"/>
    <sheet name="FP CI" sheetId="9" r:id="rId4"/>
    <sheet name="SI" sheetId="11" r:id="rId5"/>
    <sheet name="CI HAP" sheetId="10" r:id="rId6"/>
    <sheet name="SI HAP" sheetId="12" r:id="rId7"/>
    <sheet name="SCCs" sheetId="15" r:id="rId8"/>
    <sheet name="GHG" sheetId="18" r:id="rId9"/>
    <sheet name="Instructions" sheetId="16" r:id="rId10"/>
    <sheet name="Heat Values" sheetId="17" r:id="rId11"/>
    <sheet name="Revisions" sheetId="14" r:id="rId12"/>
  </sheets>
  <definedNames>
    <definedName name="dgreater10less15">'NE CI'!$A$96:$A$104</definedName>
    <definedName name="dgreater20less25">'NE CI'!$A$114:$A$121</definedName>
    <definedName name="dgreater25less30">'NE CI'!$A$122:$A$129</definedName>
    <definedName name="dgreaterthan15lessthan20">'NE CI'!$A$105:$A$113</definedName>
    <definedName name="dlessthan10">'NE CI'!$A$45:$A$95</definedName>
    <definedName name="dnfplessthan10">'E NFP CI'!$A$35:$A$59</definedName>
    <definedName name="dnfpmore10less15">'E NFP CI'!$A$60:$A$68</definedName>
    <definedName name="dnfpmore15less20">'E NFP CI'!$A$69:$A$77</definedName>
    <definedName name="dnfpmore20less25">'E NFP CI'!$A$78:$A$86</definedName>
    <definedName name="dnfpmore25less30">'E NFP CI'!$A$87:$A$95</definedName>
    <definedName name="duelfuelengine">'NE CI'!$A$43</definedName>
    <definedName name="ENFPCInotes">'E NFP CI'!$A$105</definedName>
    <definedName name="engine">#REF!</definedName>
    <definedName name="fpci">'FP CI'!$A$20:$A$37</definedName>
    <definedName name="fpnotes">'FP CI'!$A$47</definedName>
    <definedName name="Lessthan10Lbetween600and750HPNSPSpre2007">#REF!</definedName>
    <definedName name="NECI_notes">#REF!</definedName>
    <definedName name="NECInotes">'NE CI'!$A$141</definedName>
    <definedName name="nfpdless10">'E NFP CI'!$A$35:$A$44</definedName>
    <definedName name="startpage">'Start Here'!$A$2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0" i="6"/>
  <c r="M8" i="9"/>
  <c r="L8"/>
  <c r="K8"/>
  <c r="J8"/>
  <c r="I8"/>
  <c r="H8"/>
  <c r="G8"/>
  <c r="F8"/>
  <c r="E8"/>
  <c r="D8"/>
  <c r="C8"/>
  <c r="B8"/>
  <c r="E2"/>
  <c r="M24" i="8"/>
  <c r="L24"/>
  <c r="K24"/>
  <c r="J24"/>
  <c r="I24"/>
  <c r="H24"/>
  <c r="G24"/>
  <c r="F24"/>
  <c r="E24"/>
  <c r="D24"/>
  <c r="C24"/>
  <c r="B24"/>
  <c r="M20"/>
  <c r="L20"/>
  <c r="K20"/>
  <c r="J20"/>
  <c r="I20"/>
  <c r="H20"/>
  <c r="G20"/>
  <c r="F20"/>
  <c r="E20"/>
  <c r="D20"/>
  <c r="C20"/>
  <c r="B20"/>
  <c r="M16"/>
  <c r="L16"/>
  <c r="K16"/>
  <c r="J16"/>
  <c r="I16"/>
  <c r="H16"/>
  <c r="G16"/>
  <c r="F16"/>
  <c r="E16"/>
  <c r="D16"/>
  <c r="C16"/>
  <c r="B16"/>
  <c r="M12"/>
  <c r="L12"/>
  <c r="K12"/>
  <c r="J12"/>
  <c r="I12"/>
  <c r="H12"/>
  <c r="G12"/>
  <c r="F12"/>
  <c r="E12"/>
  <c r="D12"/>
  <c r="C12"/>
  <c r="B12"/>
  <c r="M8"/>
  <c r="L8"/>
  <c r="K8"/>
  <c r="J8"/>
  <c r="I8"/>
  <c r="H8"/>
  <c r="G8"/>
  <c r="F8"/>
  <c r="E8"/>
  <c r="D8"/>
  <c r="C8"/>
  <c r="B8"/>
  <c r="E2"/>
  <c r="D8" i="6"/>
  <c r="M28"/>
  <c r="L28"/>
  <c r="K28"/>
  <c r="J28"/>
  <c r="I28"/>
  <c r="H28"/>
  <c r="G28"/>
  <c r="F28"/>
  <c r="E28"/>
  <c r="D28"/>
  <c r="C28"/>
  <c r="B28"/>
  <c r="M24"/>
  <c r="L24"/>
  <c r="K24"/>
  <c r="J24"/>
  <c r="I24"/>
  <c r="H24"/>
  <c r="G24"/>
  <c r="F24"/>
  <c r="E24"/>
  <c r="D24"/>
  <c r="C24"/>
  <c r="B24"/>
  <c r="M20"/>
  <c r="L20"/>
  <c r="K20"/>
  <c r="J20"/>
  <c r="I20"/>
  <c r="H20"/>
  <c r="G20"/>
  <c r="F20"/>
  <c r="D20"/>
  <c r="C20"/>
  <c r="B20"/>
  <c r="M16"/>
  <c r="L16"/>
  <c r="K16"/>
  <c r="J16"/>
  <c r="I16"/>
  <c r="H16"/>
  <c r="G16"/>
  <c r="F16"/>
  <c r="E16"/>
  <c r="D16"/>
  <c r="C16"/>
  <c r="B16"/>
  <c r="M12"/>
  <c r="L12"/>
  <c r="K12"/>
  <c r="J12"/>
  <c r="I12"/>
  <c r="H12"/>
  <c r="G12"/>
  <c r="F12"/>
  <c r="E12"/>
  <c r="D12"/>
  <c r="C12"/>
  <c r="B12"/>
  <c r="M8"/>
  <c r="L8"/>
  <c r="K8"/>
  <c r="J8"/>
  <c r="I8"/>
  <c r="H8"/>
  <c r="G8"/>
  <c r="F8"/>
  <c r="E8"/>
  <c r="C8"/>
  <c r="B8"/>
  <c r="E2"/>
</calcChain>
</file>

<file path=xl/comments1.xml><?xml version="1.0" encoding="utf-8"?>
<comments xmlns="http://schemas.openxmlformats.org/spreadsheetml/2006/main">
  <authors>
    <author>hobbsde</author>
  </authors>
  <commentList>
    <comment ref="A5" authorId="0">
      <text>
        <r>
          <rPr>
            <b/>
            <sz val="11"/>
            <color indexed="39"/>
            <rFont val="Bookman Old Style"/>
            <family val="1"/>
          </rPr>
          <t>Click on the order box below for the cylinder displacement of the engine in question and then scroll to the appropriate one based on horsepower and year.</t>
        </r>
      </text>
    </comment>
    <comment ref="B6"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6"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6" authorId="0">
      <text>
        <r>
          <rPr>
            <b/>
            <sz val="9"/>
            <color indexed="81"/>
            <rFont val="Tahoma"/>
            <family val="2"/>
          </rPr>
          <t xml:space="preserve">d) For particulate matter (PM), it is assumed that PM=PM10=PM2.5.
</t>
        </r>
        <r>
          <rPr>
            <sz val="9"/>
            <color indexed="81"/>
            <rFont val="Tahoma"/>
            <family val="2"/>
          </rPr>
          <t xml:space="preserve">
</t>
        </r>
      </text>
    </comment>
    <comment ref="L6" authorId="0">
      <text>
        <r>
          <rPr>
            <b/>
            <sz val="9"/>
            <color indexed="81"/>
            <rFont val="Tahoma"/>
            <family val="2"/>
          </rPr>
          <t xml:space="preserve">d) For particulate matter (PM), it is assumed that PM=PM10=PM2.5.
</t>
        </r>
        <r>
          <rPr>
            <sz val="9"/>
            <color indexed="81"/>
            <rFont val="Tahoma"/>
            <family val="2"/>
          </rPr>
          <t xml:space="preserve">
</t>
        </r>
      </text>
    </comment>
    <comment ref="B10"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0"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10" authorId="0">
      <text>
        <r>
          <rPr>
            <b/>
            <sz val="9"/>
            <color indexed="81"/>
            <rFont val="Tahoma"/>
            <family val="2"/>
          </rPr>
          <t xml:space="preserve">d) For particulate matter (PM), it is assumed that PM=PM10=PM2.5.
</t>
        </r>
        <r>
          <rPr>
            <sz val="9"/>
            <color indexed="81"/>
            <rFont val="Tahoma"/>
            <family val="2"/>
          </rPr>
          <t xml:space="preserve">
</t>
        </r>
      </text>
    </comment>
    <comment ref="L10" authorId="0">
      <text>
        <r>
          <rPr>
            <b/>
            <sz val="9"/>
            <color indexed="81"/>
            <rFont val="Tahoma"/>
            <family val="2"/>
          </rPr>
          <t xml:space="preserve">d) For particulate matter (PM), it is assumed that PM=PM10=PM2.5.
</t>
        </r>
        <r>
          <rPr>
            <sz val="9"/>
            <color indexed="81"/>
            <rFont val="Tahoma"/>
            <family val="2"/>
          </rPr>
          <t xml:space="preserve">
</t>
        </r>
      </text>
    </comment>
    <comment ref="B14"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4"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14" authorId="0">
      <text>
        <r>
          <rPr>
            <b/>
            <sz val="9"/>
            <color indexed="81"/>
            <rFont val="Tahoma"/>
            <family val="2"/>
          </rPr>
          <t xml:space="preserve">d) For particulate matter (PM), it is assumed that PM=PM10=PM2.5.
</t>
        </r>
        <r>
          <rPr>
            <sz val="9"/>
            <color indexed="81"/>
            <rFont val="Tahoma"/>
            <family val="2"/>
          </rPr>
          <t xml:space="preserve">
</t>
        </r>
      </text>
    </comment>
    <comment ref="L14" authorId="0">
      <text>
        <r>
          <rPr>
            <b/>
            <sz val="9"/>
            <color indexed="81"/>
            <rFont val="Tahoma"/>
            <family val="2"/>
          </rPr>
          <t xml:space="preserve">d) For particulate matter (PM), it is assumed that PM=PM10=PM2.5.
</t>
        </r>
        <r>
          <rPr>
            <sz val="9"/>
            <color indexed="81"/>
            <rFont val="Tahoma"/>
            <family val="2"/>
          </rPr>
          <t xml:space="preserve">
</t>
        </r>
      </text>
    </comment>
    <comment ref="B18"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8"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18" authorId="0">
      <text>
        <r>
          <rPr>
            <b/>
            <sz val="9"/>
            <color indexed="81"/>
            <rFont val="Tahoma"/>
            <family val="2"/>
          </rPr>
          <t xml:space="preserve">d) For particulate matter (PM), it is assumed that PM=PM10=PM2.5.
</t>
        </r>
        <r>
          <rPr>
            <sz val="9"/>
            <color indexed="81"/>
            <rFont val="Tahoma"/>
            <family val="2"/>
          </rPr>
          <t xml:space="preserve">
</t>
        </r>
      </text>
    </comment>
    <comment ref="L18" authorId="0">
      <text>
        <r>
          <rPr>
            <b/>
            <sz val="9"/>
            <color indexed="81"/>
            <rFont val="Tahoma"/>
            <family val="2"/>
          </rPr>
          <t xml:space="preserve">d) For particulate matter (PM), it is assumed that PM=PM10=PM2.5.
</t>
        </r>
        <r>
          <rPr>
            <sz val="9"/>
            <color indexed="81"/>
            <rFont val="Tahoma"/>
            <family val="2"/>
          </rPr>
          <t xml:space="preserve">
</t>
        </r>
      </text>
    </comment>
    <comment ref="B22"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22"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22" authorId="0">
      <text>
        <r>
          <rPr>
            <b/>
            <sz val="9"/>
            <color indexed="81"/>
            <rFont val="Tahoma"/>
            <family val="2"/>
          </rPr>
          <t xml:space="preserve">d) For particulate matter (PM), it is assumed that PM=PM10=PM2.5.
</t>
        </r>
        <r>
          <rPr>
            <sz val="9"/>
            <color indexed="81"/>
            <rFont val="Tahoma"/>
            <family val="2"/>
          </rPr>
          <t xml:space="preserve">
</t>
        </r>
      </text>
    </comment>
    <comment ref="L22" authorId="0">
      <text>
        <r>
          <rPr>
            <b/>
            <sz val="9"/>
            <color indexed="81"/>
            <rFont val="Tahoma"/>
            <family val="2"/>
          </rPr>
          <t xml:space="preserve">d) For particulate matter (PM), it is assumed that PM=PM10=PM2.5.
</t>
        </r>
        <r>
          <rPr>
            <sz val="9"/>
            <color indexed="81"/>
            <rFont val="Tahoma"/>
            <family val="2"/>
          </rPr>
          <t xml:space="preserve">
</t>
        </r>
      </text>
    </comment>
    <comment ref="B26"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26"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26" authorId="0">
      <text>
        <r>
          <rPr>
            <b/>
            <sz val="9"/>
            <color indexed="81"/>
            <rFont val="Tahoma"/>
            <family val="2"/>
          </rPr>
          <t xml:space="preserve">d) For particulate matter (PM), it is assumed that PM=PM10=PM2.5.
</t>
        </r>
        <r>
          <rPr>
            <sz val="9"/>
            <color indexed="81"/>
            <rFont val="Tahoma"/>
            <family val="2"/>
          </rPr>
          <t xml:space="preserve">
</t>
        </r>
      </text>
    </comment>
    <comment ref="L26" authorId="0">
      <text>
        <r>
          <rPr>
            <b/>
            <sz val="9"/>
            <color indexed="81"/>
            <rFont val="Tahoma"/>
            <family val="2"/>
          </rPr>
          <t xml:space="preserve">d) For particulate matter (PM), it is assumed that PM=PM10=PM2.5.
</t>
        </r>
        <r>
          <rPr>
            <sz val="9"/>
            <color indexed="81"/>
            <rFont val="Tahoma"/>
            <family val="2"/>
          </rPr>
          <t xml:space="preserve">
</t>
        </r>
      </text>
    </comment>
    <comment ref="F40"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J4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40"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N40" authorId="0">
      <text>
        <r>
          <rPr>
            <b/>
            <sz val="9"/>
            <color indexed="81"/>
            <rFont val="Tahoma"/>
            <family val="2"/>
          </rPr>
          <t xml:space="preserve">d) For particulate matter (PM), it is assumed that PM=PM10=PM2.5.
</t>
        </r>
        <r>
          <rPr>
            <sz val="9"/>
            <color indexed="81"/>
            <rFont val="Tahoma"/>
            <family val="2"/>
          </rPr>
          <t xml:space="preserve">
</t>
        </r>
      </text>
    </comment>
    <comment ref="P40" authorId="0">
      <text>
        <r>
          <rPr>
            <b/>
            <sz val="9"/>
            <color indexed="81"/>
            <rFont val="Tahoma"/>
            <family val="2"/>
          </rPr>
          <t xml:space="preserve">d) For particulate matter (PM), it is assumed that PM=PM10=PM2.5.
</t>
        </r>
        <r>
          <rPr>
            <sz val="9"/>
            <color indexed="81"/>
            <rFont val="Tahoma"/>
            <family val="2"/>
          </rPr>
          <t xml:space="preserve">
</t>
        </r>
      </text>
    </comment>
    <comment ref="F4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4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4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4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4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r>
          <rPr>
            <b/>
            <sz val="9"/>
            <color indexed="81"/>
            <rFont val="Tahoma"/>
            <family val="2"/>
          </rPr>
          <t xml:space="preserve">e) This value determined by subtracting the methane emission factor from the TOC given in source document.
</t>
        </r>
      </text>
    </comment>
    <comment ref="M4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r>
          <rPr>
            <b/>
            <sz val="9"/>
            <color indexed="81"/>
            <rFont val="Tahoma"/>
            <family val="2"/>
          </rPr>
          <t xml:space="preserve">e) This value determined by subtracting the methane emission factor from the TOC given in source document.
</t>
        </r>
      </text>
    </comment>
    <comment ref="N43" authorId="0">
      <text>
        <r>
          <rPr>
            <b/>
            <sz val="9"/>
            <color indexed="81"/>
            <rFont val="Tahoma"/>
            <family val="2"/>
          </rPr>
          <t xml:space="preserve">f) Emission factor from large stationary diesel engines was used as a surrogate.
</t>
        </r>
        <r>
          <rPr>
            <sz val="9"/>
            <color indexed="81"/>
            <rFont val="Tahoma"/>
            <family val="2"/>
          </rPr>
          <t xml:space="preserve">
</t>
        </r>
      </text>
    </comment>
    <comment ref="O43" authorId="0">
      <text>
        <r>
          <rPr>
            <b/>
            <sz val="9"/>
            <color indexed="81"/>
            <rFont val="Tahoma"/>
            <family val="2"/>
          </rPr>
          <t xml:space="preserve">f) Emission factor from large stationary diesel engines was used as a surrogate.
</t>
        </r>
        <r>
          <rPr>
            <sz val="9"/>
            <color indexed="81"/>
            <rFont val="Tahoma"/>
            <family val="2"/>
          </rPr>
          <t xml:space="preserve">
</t>
        </r>
      </text>
    </comment>
    <comment ref="P43" authorId="0">
      <text>
        <r>
          <rPr>
            <b/>
            <sz val="9"/>
            <color indexed="81"/>
            <rFont val="Tahoma"/>
            <family val="2"/>
          </rPr>
          <t xml:space="preserve">f) Emission factor from large stationary diesel engines was used as a surrogate.
</t>
        </r>
        <r>
          <rPr>
            <sz val="9"/>
            <color indexed="81"/>
            <rFont val="Tahoma"/>
            <family val="2"/>
          </rPr>
          <t xml:space="preserve">
</t>
        </r>
      </text>
    </comment>
    <comment ref="Q43" authorId="0">
      <text>
        <r>
          <rPr>
            <b/>
            <sz val="9"/>
            <color indexed="81"/>
            <rFont val="Tahoma"/>
            <family val="2"/>
          </rPr>
          <t xml:space="preserve">f) Emission factor from large stationary diesel engines was used as a surrogate.
</t>
        </r>
        <r>
          <rPr>
            <sz val="9"/>
            <color indexed="81"/>
            <rFont val="Tahoma"/>
            <family val="2"/>
          </rPr>
          <t xml:space="preserve">
</t>
        </r>
      </text>
    </comment>
    <comment ref="F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4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5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5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5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5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5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5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5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5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58" authorId="0">
      <text>
        <r>
          <rPr>
            <b/>
            <sz val="9"/>
            <color indexed="81"/>
            <rFont val="Tahoma"/>
            <family val="2"/>
          </rPr>
          <t xml:space="preserve">g) Regulation provides two options for meeting this limit, either all engines within this time frame must meet an emission limit of 0.22 g/hp-hr OR may meet the previous limit (0.3 g/hp-hr) until 2012 and all 2012 engines would need to meet 2013 limits (0.022 g/hp-hr). Most conservative estimate assumes only previous emission limit is achieved and that value is provided here.
</t>
        </r>
        <r>
          <rPr>
            <sz val="9"/>
            <color indexed="81"/>
            <rFont val="Tahoma"/>
            <family val="2"/>
          </rPr>
          <t xml:space="preserve">
</t>
        </r>
      </text>
    </comment>
    <comment ref="O58" authorId="0">
      <text>
        <r>
          <rPr>
            <b/>
            <sz val="9"/>
            <color indexed="81"/>
            <rFont val="Tahoma"/>
            <family val="2"/>
          </rPr>
          <t xml:space="preserve">g) Regulation provides two options for meeting this limit, either all engines within this time frame must meet an emission limit of 0.22 g/hp-hr OR may meet the previous limit (0.3 g/hp-hr) until 2012 and all 2012 engines would need to meet 2013 limits (0.022 g/hp-hr). Most conservative estimate assumes only previous emission limit is achieved and that value is provided here.
</t>
        </r>
        <r>
          <rPr>
            <sz val="9"/>
            <color indexed="81"/>
            <rFont val="Tahoma"/>
            <family val="2"/>
          </rPr>
          <t xml:space="preserve">
</t>
        </r>
      </text>
    </comment>
    <comment ref="P58" authorId="0">
      <text>
        <r>
          <rPr>
            <b/>
            <sz val="9"/>
            <color indexed="81"/>
            <rFont val="Tahoma"/>
            <family val="2"/>
          </rPr>
          <t xml:space="preserve">g) Regulation provides two options for meeting this limit, either all engines within this time frame must meet an emission limit of 0.22 g/hp-hr OR may meet the previous limit (0.3 g/hp-hr) until 2012 and all 2012 engines would need to meet 2013 limits (0.022 g/hp-hr). Most conservative estimate assumes only previous emission limit is achieved and that value is provided here.
</t>
        </r>
        <r>
          <rPr>
            <sz val="9"/>
            <color indexed="81"/>
            <rFont val="Tahoma"/>
            <family val="2"/>
          </rPr>
          <t xml:space="preserve">
</t>
        </r>
      </text>
    </comment>
    <comment ref="Q58" authorId="0">
      <text>
        <r>
          <rPr>
            <b/>
            <sz val="9"/>
            <color indexed="81"/>
            <rFont val="Tahoma"/>
            <family val="2"/>
          </rPr>
          <t xml:space="preserve">g) Regulation provides two options for meeting this limit, either all engines within this time frame must meet an emission limit of 0.22 g/hp-hr OR may meet the previous limit (0.3 g/hp-hr) until 2012 and all 2012 engines would need to meet 2013 limits (0.022 g/hp-hr). Most conservative estimate assumes only previous emission limit is achieved and that value is provided here.
</t>
        </r>
        <r>
          <rPr>
            <sz val="9"/>
            <color indexed="81"/>
            <rFont val="Tahoma"/>
            <family val="2"/>
          </rPr>
          <t xml:space="preserve">
</t>
        </r>
      </text>
    </comment>
    <comment ref="H6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6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6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6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6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6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6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6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63"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G63"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L63"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M63"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H6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6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6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6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6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6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6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6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68"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G68"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L68"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M68"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F72"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G72"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L72"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M72"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F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7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77"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G77"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L77"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M77" authorId="0">
      <text>
        <r>
          <rPr>
            <b/>
            <sz val="9"/>
            <color indexed="81"/>
            <rFont val="Tahoma"/>
            <family val="2"/>
          </rPr>
          <t xml:space="preserve">h) Regulation allows for the phasing in of the emission limits. Since an engine may or may not meet the more restrictive emission limit, the emission limit for the previous year is given.
</t>
        </r>
        <r>
          <rPr>
            <sz val="9"/>
            <color indexed="81"/>
            <rFont val="Tahoma"/>
            <family val="2"/>
          </rPr>
          <t xml:space="preserve">
</t>
        </r>
      </text>
    </comment>
    <comment ref="F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9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9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0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01"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G101"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H101"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01"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01"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01"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01"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01"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01"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01"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0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06"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G106"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H10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0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0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0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0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0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0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0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0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10"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G110"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H1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15"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G115"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H11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1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1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1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1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1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1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15"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19"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G119"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H11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1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1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1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1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1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1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19"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23"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G123"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H12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2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2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2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2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2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2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23"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G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H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2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F127"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G127" authorId="0">
      <text>
        <r>
          <rPr>
            <b/>
            <sz val="9"/>
            <color indexed="81"/>
            <rFont val="Tahoma"/>
            <family val="2"/>
          </rPr>
          <t xml:space="preserve">i) NOX emission limits vary depending on max test speed of the engine. The value provided is the most conservative value.
</t>
        </r>
        <r>
          <rPr>
            <sz val="9"/>
            <color indexed="81"/>
            <rFont val="Tahoma"/>
            <family val="2"/>
          </rPr>
          <t xml:space="preserve">
</t>
        </r>
      </text>
    </comment>
    <comment ref="H12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I12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L12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M12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N12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O12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P12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 ref="Q127"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
</t>
        </r>
        <r>
          <rPr>
            <sz val="9"/>
            <color indexed="81"/>
            <rFont val="Tahoma"/>
            <family val="2"/>
          </rPr>
          <t xml:space="preserve">
</t>
        </r>
      </text>
    </comment>
  </commentList>
</comments>
</file>

<file path=xl/comments2.xml><?xml version="1.0" encoding="utf-8"?>
<comments xmlns="http://schemas.openxmlformats.org/spreadsheetml/2006/main">
  <authors>
    <author>hobbsde</author>
  </authors>
  <commentList>
    <comment ref="A5" authorId="0">
      <text>
        <r>
          <rPr>
            <b/>
            <sz val="11"/>
            <color indexed="39"/>
            <rFont val="Bookman Old Style"/>
            <family val="1"/>
          </rPr>
          <t>Click on the order box below for the cylinder displacement of the engine in question and then scroll to the appropriate one based on horsepower and year.</t>
        </r>
      </text>
    </comment>
    <comment ref="B6"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6"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6"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6" authorId="0">
      <text>
        <r>
          <rPr>
            <b/>
            <sz val="9"/>
            <color indexed="81"/>
            <rFont val="Tahoma"/>
            <family val="2"/>
          </rPr>
          <t xml:space="preserve">d) For particulate matter (PM), it is assumed that PM=PM10=PM2.5.
</t>
        </r>
        <r>
          <rPr>
            <sz val="9"/>
            <color indexed="81"/>
            <rFont val="Tahoma"/>
            <family val="2"/>
          </rPr>
          <t xml:space="preserve">
</t>
        </r>
      </text>
    </comment>
    <comment ref="L6" authorId="0">
      <text>
        <r>
          <rPr>
            <b/>
            <sz val="9"/>
            <color indexed="81"/>
            <rFont val="Tahoma"/>
            <family val="2"/>
          </rPr>
          <t xml:space="preserve">d) For particulate matter (PM), it is assumed that PM=PM10=PM2.5.
</t>
        </r>
        <r>
          <rPr>
            <sz val="9"/>
            <color indexed="81"/>
            <rFont val="Tahoma"/>
            <family val="2"/>
          </rPr>
          <t xml:space="preserve">
</t>
        </r>
      </text>
    </comment>
    <comment ref="B10"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10"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10"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10" authorId="0">
      <text>
        <r>
          <rPr>
            <b/>
            <sz val="9"/>
            <color indexed="81"/>
            <rFont val="Tahoma"/>
            <family val="2"/>
          </rPr>
          <t xml:space="preserve">d) For particulate matter (PM), it is assumed that PM=PM10=PM2.5.
</t>
        </r>
        <r>
          <rPr>
            <sz val="9"/>
            <color indexed="81"/>
            <rFont val="Tahoma"/>
            <family val="2"/>
          </rPr>
          <t xml:space="preserve">
</t>
        </r>
      </text>
    </comment>
    <comment ref="L10" authorId="0">
      <text>
        <r>
          <rPr>
            <b/>
            <sz val="9"/>
            <color indexed="81"/>
            <rFont val="Tahoma"/>
            <family val="2"/>
          </rPr>
          <t xml:space="preserve">d) For particulate matter (PM), it is assumed that PM=PM10=PM2.5.
</t>
        </r>
        <r>
          <rPr>
            <sz val="9"/>
            <color indexed="81"/>
            <rFont val="Tahoma"/>
            <family val="2"/>
          </rPr>
          <t xml:space="preserve">
</t>
        </r>
      </text>
    </comment>
    <comment ref="B14"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14"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14"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14" authorId="0">
      <text>
        <r>
          <rPr>
            <b/>
            <sz val="9"/>
            <color indexed="81"/>
            <rFont val="Tahoma"/>
            <family val="2"/>
          </rPr>
          <t xml:space="preserve">d) For particulate matter (PM), it is assumed that PM=PM10=PM2.5.
</t>
        </r>
        <r>
          <rPr>
            <sz val="9"/>
            <color indexed="81"/>
            <rFont val="Tahoma"/>
            <family val="2"/>
          </rPr>
          <t xml:space="preserve">
</t>
        </r>
      </text>
    </comment>
    <comment ref="L14" authorId="0">
      <text>
        <r>
          <rPr>
            <b/>
            <sz val="9"/>
            <color indexed="81"/>
            <rFont val="Tahoma"/>
            <family val="2"/>
          </rPr>
          <t xml:space="preserve">d) For particulate matter (PM), it is assumed that PM=PM10=PM2.5.
</t>
        </r>
        <r>
          <rPr>
            <sz val="9"/>
            <color indexed="81"/>
            <rFont val="Tahoma"/>
            <family val="2"/>
          </rPr>
          <t xml:space="preserve">
</t>
        </r>
      </text>
    </comment>
    <comment ref="B18"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18"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18"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18" authorId="0">
      <text>
        <r>
          <rPr>
            <b/>
            <sz val="9"/>
            <color indexed="81"/>
            <rFont val="Tahoma"/>
            <family val="2"/>
          </rPr>
          <t xml:space="preserve">d) For particulate matter (PM), it is assumed that PM=PM10=PM2.5.
</t>
        </r>
        <r>
          <rPr>
            <sz val="9"/>
            <color indexed="81"/>
            <rFont val="Tahoma"/>
            <family val="2"/>
          </rPr>
          <t xml:space="preserve">
</t>
        </r>
      </text>
    </comment>
    <comment ref="L18" authorId="0">
      <text>
        <r>
          <rPr>
            <b/>
            <sz val="9"/>
            <color indexed="81"/>
            <rFont val="Tahoma"/>
            <family val="2"/>
          </rPr>
          <t xml:space="preserve">d) For particulate matter (PM), it is assumed that PM=PM10=PM2.5.
</t>
        </r>
        <r>
          <rPr>
            <sz val="9"/>
            <color indexed="81"/>
            <rFont val="Tahoma"/>
            <family val="2"/>
          </rPr>
          <t xml:space="preserve">
</t>
        </r>
      </text>
    </comment>
    <comment ref="B22"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22" authorId="0">
      <text>
        <r>
          <rPr>
            <b/>
            <sz val="9"/>
            <color indexed="81"/>
            <rFont val="Tahoma"/>
            <family val="2"/>
          </rPr>
          <t xml:space="preserve">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22"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22" authorId="0">
      <text>
        <r>
          <rPr>
            <b/>
            <sz val="9"/>
            <color indexed="81"/>
            <rFont val="Tahoma"/>
            <family val="2"/>
          </rPr>
          <t xml:space="preserve">d) For particulate matter (PM), it is assumed that PM=PM10=PM2.5.
</t>
        </r>
        <r>
          <rPr>
            <sz val="9"/>
            <color indexed="81"/>
            <rFont val="Tahoma"/>
            <family val="2"/>
          </rPr>
          <t xml:space="preserve">
</t>
        </r>
      </text>
    </comment>
    <comment ref="L22" authorId="0">
      <text>
        <r>
          <rPr>
            <b/>
            <sz val="9"/>
            <color indexed="81"/>
            <rFont val="Tahoma"/>
            <family val="2"/>
          </rPr>
          <t xml:space="preserve">d) For particulate matter (PM), it is assumed that PM=PM10=PM2.5.
</t>
        </r>
        <r>
          <rPr>
            <sz val="9"/>
            <color indexed="81"/>
            <rFont val="Tahoma"/>
            <family val="2"/>
          </rPr>
          <t xml:space="preserve">
</t>
        </r>
      </text>
    </comment>
    <comment ref="F33"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J33" authorId="0">
      <text>
        <r>
          <rPr>
            <b/>
            <sz val="9"/>
            <color indexed="81"/>
            <rFont val="Tahoma"/>
            <family val="2"/>
          </rPr>
          <t>b) 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t>
        </r>
      </text>
    </comment>
    <comment ref="L33"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N33" authorId="0">
      <text>
        <r>
          <rPr>
            <b/>
            <sz val="9"/>
            <color indexed="81"/>
            <rFont val="Tahoma"/>
            <family val="2"/>
          </rPr>
          <t xml:space="preserve">d) For particulate matter (PM), it is assumed that PM=PM10=PM2.5.
</t>
        </r>
        <r>
          <rPr>
            <sz val="9"/>
            <color indexed="81"/>
            <rFont val="Tahoma"/>
            <family val="2"/>
          </rPr>
          <t xml:space="preserve">
</t>
        </r>
      </text>
    </comment>
    <comment ref="P33" authorId="0">
      <text>
        <r>
          <rPr>
            <b/>
            <sz val="9"/>
            <color indexed="81"/>
            <rFont val="Tahoma"/>
            <family val="2"/>
          </rPr>
          <t xml:space="preserve">d) For particulate matter (PM), it is assumed that PM=PM10=PM2.5.
</t>
        </r>
        <r>
          <rPr>
            <sz val="9"/>
            <color indexed="81"/>
            <rFont val="Tahoma"/>
            <family val="2"/>
          </rPr>
          <t xml:space="preserve">
</t>
        </r>
      </text>
    </comment>
    <comment ref="F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G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I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L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M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N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O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P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Q3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4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I4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L4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M4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N4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O4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P4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Q4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4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I4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L4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M4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N4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O4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P4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Q4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F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G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I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L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M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N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O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P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Q5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F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G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I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L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M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N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O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P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Q6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61"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I61"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L61"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M61"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N61"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O61"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P61"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Q61"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F6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G6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6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L6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M6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N6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O6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P6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Q6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I6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L6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M6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N6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O6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P6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Q65"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F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G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6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7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G70"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7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7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7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7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7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7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7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7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G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7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7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G74"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L74"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74"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74"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74"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74"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74"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G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7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G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79"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G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8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8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8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8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8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8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8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8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8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G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8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8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G88"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8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8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8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8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8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8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8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88"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G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91"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F9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G92" authorId="0">
      <text>
        <r>
          <rPr>
            <b/>
            <sz val="9"/>
            <color indexed="81"/>
            <rFont val="Tahoma"/>
            <family val="2"/>
          </rPr>
          <t xml:space="preserve">e) NOX emission limits vary depending on max test speed of the engine. The value provided is the most conservative value.
</t>
        </r>
        <r>
          <rPr>
            <sz val="9"/>
            <color indexed="81"/>
            <rFont val="Tahoma"/>
            <family val="2"/>
          </rPr>
          <t xml:space="preserve">
</t>
        </r>
      </text>
    </comment>
    <comment ref="H9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I9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9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M9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9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O9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9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Q92"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A104"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List>
</comments>
</file>

<file path=xl/comments3.xml><?xml version="1.0" encoding="utf-8"?>
<comments xmlns="http://schemas.openxmlformats.org/spreadsheetml/2006/main">
  <authors>
    <author>hobbsde</author>
  </authors>
  <commentList>
    <comment ref="A5" authorId="0">
      <text>
        <r>
          <rPr>
            <b/>
            <sz val="11"/>
            <color indexed="39"/>
            <rFont val="Bookman Old Style"/>
            <family val="1"/>
          </rPr>
          <t>Click on the order box below for the cylinder displacement of the engine in question and then scroll to the appropriate one based on horsepower and year.</t>
        </r>
      </text>
    </comment>
    <comment ref="B6"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F6"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6"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Brake-Specific Fuel Consumption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J6" authorId="0">
      <text>
        <r>
          <rPr>
            <b/>
            <sz val="9"/>
            <color indexed="81"/>
            <rFont val="Tahoma"/>
            <family val="2"/>
          </rPr>
          <t xml:space="preserve">d) For Particulate Matter (PM) it is assumed that PM=PM10=PM2.5.
</t>
        </r>
      </text>
    </comment>
    <comment ref="L6" authorId="0">
      <text>
        <r>
          <rPr>
            <b/>
            <sz val="9"/>
            <color indexed="81"/>
            <rFont val="Tahoma"/>
            <family val="2"/>
          </rPr>
          <t xml:space="preserve">d) For Particulate Matter (PM) it is assumed that PM=PM10=PM2.5.
</t>
        </r>
      </text>
    </comment>
    <comment ref="F17" authorId="0">
      <text>
        <r>
          <rPr>
            <b/>
            <sz val="9"/>
            <color indexed="81"/>
            <rFont val="Tahoma"/>
            <family val="2"/>
          </rPr>
          <t xml:space="preserve">a) Where thresholds of NOX+NMHC or NOX+THC were provided, the NOX emission factor was calculated using the NOX to NMHC or NOX to THC ratio as determined by the emission factors provided in AP-42. Conversion of organics performed using ratios given in Table 3-1.
</t>
        </r>
        <r>
          <rPr>
            <sz val="9"/>
            <color indexed="81"/>
            <rFont val="Tahoma"/>
            <family val="2"/>
          </rPr>
          <t xml:space="preserve">
</t>
        </r>
      </text>
    </comment>
    <comment ref="J17"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17" authorId="0">
      <text>
        <r>
          <rPr>
            <b/>
            <sz val="9"/>
            <color indexed="81"/>
            <rFont val="Tahoma"/>
            <family val="2"/>
          </rPr>
          <t xml:space="preserve">c) VOC emission factors were estimated using the THC, NMHC, or TOC values calculated as in Note (a). Emission factor given in AP-42 was converted from units of lb/MMBtu to lb/hp-hr using an average Brake-Specific Fuel Consumption (BSFC) of 8089 Btu/hp-hr. The TOC emission factor given in AP-42 assumed to be equal TOG and the conversion of organics to VOC was performed using the ratios given in Table 3-1.
</t>
        </r>
        <r>
          <rPr>
            <sz val="9"/>
            <color indexed="81"/>
            <rFont val="Tahoma"/>
            <family val="2"/>
          </rPr>
          <t xml:space="preserve">
</t>
        </r>
      </text>
    </comment>
    <comment ref="N17" authorId="0">
      <text>
        <r>
          <rPr>
            <b/>
            <sz val="9"/>
            <color indexed="81"/>
            <rFont val="Tahoma"/>
            <family val="2"/>
          </rPr>
          <t xml:space="preserve">d) For Particulate Matter (PM) it is assumed that PM=PM10=PM2.5.
</t>
        </r>
      </text>
    </comment>
    <comment ref="P17" authorId="0">
      <text>
        <r>
          <rPr>
            <b/>
            <sz val="9"/>
            <color indexed="81"/>
            <rFont val="Tahoma"/>
            <family val="2"/>
          </rPr>
          <t xml:space="preserve">d) For Particulate Matter (PM) it is assumed that PM=PM10=PM2.5.
</t>
        </r>
      </text>
    </comment>
    <comment ref="F2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2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2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2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20"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E28" authorId="0">
      <text>
        <r>
          <rPr>
            <b/>
            <sz val="9"/>
            <color indexed="81"/>
            <rFont val="Tahoma"/>
            <family val="2"/>
          </rPr>
          <t xml:space="preserve">e) Regulation allows for the phasing in of these emission limits for engines within these model years that operate at a rated speed &gt; 2650 rpm. For simplicity, the emission limits for the previous model year is provided.
</t>
        </r>
        <r>
          <rPr>
            <sz val="9"/>
            <color indexed="81"/>
            <rFont val="Tahoma"/>
            <family val="2"/>
          </rPr>
          <t xml:space="preserve">
</t>
        </r>
      </text>
    </comment>
    <comment ref="E30" authorId="0">
      <text>
        <r>
          <rPr>
            <b/>
            <sz val="9"/>
            <color indexed="81"/>
            <rFont val="Tahoma"/>
            <family val="2"/>
          </rPr>
          <t xml:space="preserve">e) Regulation allows for the phasing in of these emission limits for engines within these model years that operate at a rated speed &gt; 2650 rpm. For simplicity, the emission limits for the previous model year is provided.
</t>
        </r>
        <r>
          <rPr>
            <sz val="9"/>
            <color indexed="81"/>
            <rFont val="Tahoma"/>
            <family val="2"/>
          </rPr>
          <t xml:space="preserve">
</t>
        </r>
      </text>
    </comment>
    <comment ref="E32" authorId="0">
      <text>
        <r>
          <rPr>
            <b/>
            <sz val="9"/>
            <color indexed="81"/>
            <rFont val="Tahoma"/>
            <family val="2"/>
          </rPr>
          <t xml:space="preserve">e) Regulation allows for the phasing in of these emission limits for engines within these model years that operate at a rated speed &gt; 2650 rpm. For simplicity, the emission limits for the previous model year is provided.
</t>
        </r>
        <r>
          <rPr>
            <sz val="9"/>
            <color indexed="81"/>
            <rFont val="Tahoma"/>
            <family val="2"/>
          </rPr>
          <t xml:space="preserve">
</t>
        </r>
      </text>
    </comment>
    <comment ref="F3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H3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L3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N3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P33" authorId="0">
      <text>
        <r>
          <rPr>
            <b/>
            <sz val="9"/>
            <color indexed="81"/>
            <rFont val="Tahoma"/>
            <family val="2"/>
          </rPr>
          <t xml:space="preserve">b) 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t>
        </r>
        <r>
          <rPr>
            <sz val="9"/>
            <color indexed="81"/>
            <rFont val="Tahoma"/>
            <family val="2"/>
          </rPr>
          <t xml:space="preserve">
</t>
        </r>
      </text>
    </comment>
    <comment ref="E35" authorId="0">
      <text>
        <r>
          <rPr>
            <b/>
            <sz val="9"/>
            <color indexed="81"/>
            <rFont val="Tahoma"/>
            <family val="2"/>
          </rPr>
          <t xml:space="preserve">e) Regulation allows for the phasing in of these emission limits for engines within these model years that operate at a rated speed &gt; 2650 rpm. For simplicity, the emission limits for the previous model year is provided.
</t>
        </r>
        <r>
          <rPr>
            <sz val="9"/>
            <color indexed="81"/>
            <rFont val="Tahoma"/>
            <family val="2"/>
          </rPr>
          <t xml:space="preserve">
</t>
        </r>
      </text>
    </comment>
  </commentList>
</comments>
</file>

<file path=xl/comments4.xml><?xml version="1.0" encoding="utf-8"?>
<comments xmlns="http://schemas.openxmlformats.org/spreadsheetml/2006/main">
  <authors>
    <author>hobbsde</author>
  </authors>
  <commentList>
    <comment ref="C7" authorId="0">
      <text>
        <r>
          <rPr>
            <b/>
            <sz val="9"/>
            <color indexed="81"/>
            <rFont val="Tahoma"/>
            <family val="2"/>
          </rPr>
          <t xml:space="preserve">a) NOX and CO emission factors for natural gas assume engine operates at &lt;90% load.
</t>
        </r>
      </text>
    </comment>
    <comment ref="E7" authorId="0">
      <text>
        <r>
          <rPr>
            <b/>
            <sz val="9"/>
            <color indexed="81"/>
            <rFont val="Tahoma"/>
            <family val="2"/>
          </rPr>
          <t xml:space="preserve">a) NOX and CO emission factors for natural gas assume engine operates at &lt;90% load.
</t>
        </r>
      </text>
    </comment>
    <comment ref="C9" authorId="0">
      <text>
        <r>
          <rPr>
            <b/>
            <sz val="9"/>
            <color indexed="81"/>
            <rFont val="Tahoma"/>
            <family val="2"/>
          </rPr>
          <t xml:space="preserve">b) An average Brake Specific Fuel Consumption (BSFC) of 7858 Btu/hp-hr for natural gas was used for unit conversion. This value from Shires, Theresa M., et al, "Compendium of Greenhouse Gas Emissions Estimation Methodologies for the Oil and Natural Gas Industry," August 2009.
</t>
        </r>
      </text>
    </comment>
    <comment ref="E9" authorId="0">
      <text>
        <r>
          <rPr>
            <b/>
            <sz val="9"/>
            <color indexed="81"/>
            <rFont val="Tahoma"/>
            <family val="2"/>
          </rPr>
          <t xml:space="preserve">b) An average Brake Specific Fuel Consumption (BSFC) of 7858 Btu/hp-hr for natural gas was used for unit conversion. This value from Shires, Theresa M., et al, "Compendium of Greenhouse Gas Emissions Estimation Methodologies for the Oil and Natural Gas Industry," August 2009.
</t>
        </r>
      </text>
    </comment>
    <comment ref="G9" authorId="0">
      <text>
        <r>
          <rPr>
            <b/>
            <sz val="9"/>
            <color indexed="81"/>
            <rFont val="Tahoma"/>
            <family val="2"/>
          </rPr>
          <t xml:space="preserve">b) An average Brake Specific Fuel Consumption (BSFC) of 7858 Btu/hp-hr for natural gas was used for unit conversion. This value from Shires, Theresa M., et al, "Compendium of Greenhouse Gas Emissions Estimation Methodologies for the Oil and Natural Gas Industry," August 2009.
</t>
        </r>
      </text>
    </comment>
    <comment ref="I9" authorId="0">
      <text>
        <r>
          <rPr>
            <b/>
            <sz val="9"/>
            <color indexed="81"/>
            <rFont val="Tahoma"/>
            <family val="2"/>
          </rPr>
          <t xml:space="preserve">b) An average Brake Specific Fuel Consumption (BSFC) of 7858 Btu/hp-hr for natural gas was used for unit conversion. This value from Shires, Theresa M., et al, "Compendium of Greenhouse Gas Emissions Estimation Methodologies for the Oil and Natural Gas Industry," August 2009.
</t>
        </r>
        <r>
          <rPr>
            <sz val="9"/>
            <color indexed="81"/>
            <rFont val="Tahoma"/>
            <family val="2"/>
          </rPr>
          <t xml:space="preserve">
</t>
        </r>
      </text>
    </comment>
    <comment ref="K9" authorId="0">
      <text>
        <r>
          <rPr>
            <b/>
            <sz val="9"/>
            <color indexed="81"/>
            <rFont val="Tahoma"/>
            <family val="2"/>
          </rPr>
          <t xml:space="preserve">b) An average Brake Specific Fuel Consumption (BSFC) of 7858 Btu/hp-hr for natural gas was used for unit conversion. This value from Shires, Theresa M., et al, "Compendium of Greenhouse Gas Emissions Estimation Methodologies for the Oil and Natural Gas Industry," August 2009.
</t>
        </r>
      </text>
    </comment>
    <comment ref="M9" authorId="0">
      <text>
        <r>
          <rPr>
            <b/>
            <sz val="9"/>
            <color indexed="81"/>
            <rFont val="Tahoma"/>
            <family val="2"/>
          </rPr>
          <t>b) An average Brake Specific Fuel Consumption (BSFC) of 7858 Btu/hp-hr for natural gas was used for unit conversion. This value from Shires, Theresa M., et al, "Compendium of Greenhouse Gas Emissions Estimation Methodologies for the Oil and Natural Gas Industry," August 2009</t>
        </r>
        <r>
          <rPr>
            <sz val="9"/>
            <color indexed="81"/>
            <rFont val="Tahoma"/>
            <family val="2"/>
          </rPr>
          <t xml:space="preserve">.
</t>
        </r>
      </text>
    </comment>
    <comment ref="I13" authorId="0">
      <text>
        <r>
          <rPr>
            <b/>
            <sz val="9"/>
            <color indexed="81"/>
            <rFont val="Tahoma"/>
            <family val="2"/>
          </rPr>
          <t>c) Value converted from Total Organic Compounds (TOC) to VOC assuming TOC is equal to Total Organic Gas (TOG) and using the ratios provided in Table 3-1 for 4-stroke gasoline engines.</t>
        </r>
        <r>
          <rPr>
            <b/>
            <sz val="9"/>
            <color indexed="81"/>
            <rFont val="Tahoma"/>
            <charset val="1"/>
          </rPr>
          <t xml:space="preserve">
</t>
        </r>
      </text>
    </comment>
    <comment ref="J13" authorId="0">
      <text>
        <r>
          <rPr>
            <b/>
            <sz val="9"/>
            <color indexed="81"/>
            <rFont val="Tahoma"/>
            <family val="2"/>
          </rPr>
          <t>c) Value converted from Total Organic Compounds (TOC) to VOC assuming TOC is equal to Total Organic Gas (TOG) and using the ratios provided in Table 3-1 for 4-stroke gasoline engines.</t>
        </r>
        <r>
          <rPr>
            <sz val="9"/>
            <color indexed="81"/>
            <rFont val="Tahoma"/>
            <family val="2"/>
          </rPr>
          <t xml:space="preserve">
</t>
        </r>
      </text>
    </comment>
  </commentList>
</comments>
</file>

<file path=xl/comments5.xml><?xml version="1.0" encoding="utf-8"?>
<comments xmlns="http://schemas.openxmlformats.org/spreadsheetml/2006/main">
  <authors>
    <author>hobbsde</author>
  </authors>
  <commentList>
    <comment ref="F4" authorId="0">
      <text>
        <r>
          <rPr>
            <b/>
            <sz val="9"/>
            <color indexed="81"/>
            <rFont val="Tahoma"/>
            <family val="2"/>
          </rPr>
          <t xml:space="preserve">a) Source: Values calculated using the ratio of the pollutant to total Volatile Organic Compounds (VOC) as given in Chapter 3 of "Compilation of Air Pollutant Emission Factors - Volume I: Stationary Point and Area Sources, Fifth Edition." This ratio was then multiplied by the total VOC as given in Table 3-3, Table 3-4, and Table 3-5. The most conservative VOC value was used to condense this table. The values used in calculations were: 1.62E-01 for non-emergency engines less than or equal to 600 hp; 2.92E-02 for non-emergency engines greater than 600 hp; 1.55E-01 for fire pumps less than or equal to 600 hp; and 5.74E-02 for fire pumps greater than 600 hp. NSPS = New Source Performance Standards.
</t>
        </r>
        <r>
          <rPr>
            <sz val="9"/>
            <color indexed="81"/>
            <rFont val="Tahoma"/>
            <family val="2"/>
          </rPr>
          <t xml:space="preserve">
</t>
        </r>
      </text>
    </comment>
    <comment ref="J7" authorId="0">
      <text>
        <r>
          <rPr>
            <b/>
            <sz val="9"/>
            <color indexed="81"/>
            <rFont val="Tahoma"/>
            <family val="2"/>
          </rPr>
          <t xml:space="preserve">b) Depending on the size of the engine, determines the applicability of the NSPS used in calculation of these emission factors. For engines less than 100 hp, the model year is 2011. For engines greater than or equal to 100 hp and less than 175 hp, the model year is 2010. For engines greater than or equal to 175 hp and less than or equal to 750 hp, the model year is 2009. For all engines greater than 750 hp, the model year is 2008.
</t>
        </r>
        <r>
          <rPr>
            <sz val="9"/>
            <color indexed="81"/>
            <rFont val="Tahoma"/>
            <family val="2"/>
          </rPr>
          <t xml:space="preserve">
</t>
        </r>
      </text>
    </comment>
    <comment ref="D8" authorId="0">
      <text>
        <r>
          <rPr>
            <b/>
            <sz val="9"/>
            <color indexed="81"/>
            <rFont val="Tahoma"/>
            <family val="2"/>
          </rPr>
          <t xml:space="preserve">c) SOURCE (unless otherwise stated): Section 3.4 - "Large Stationary Diesel and all Stationary Dual-fuel Engines," Compilation of Air Pollutant Emission Factors - Volume I: Stationary Point and Area Sources, Fifth Edition, U.S. Environmental Protection Agency, October 1996.
</t>
        </r>
        <r>
          <rPr>
            <sz val="9"/>
            <color indexed="81"/>
            <rFont val="Tahoma"/>
            <family val="2"/>
          </rPr>
          <t xml:space="preserve">
</t>
        </r>
      </text>
    </comment>
  </commentList>
</comments>
</file>

<file path=xl/comments6.xml><?xml version="1.0" encoding="utf-8"?>
<comments xmlns="http://schemas.openxmlformats.org/spreadsheetml/2006/main">
  <authors>
    <author>hobbsde</author>
  </authors>
  <commentList>
    <comment ref="B6" authorId="0">
      <text>
        <r>
          <rPr>
            <b/>
            <sz val="9"/>
            <color indexed="81"/>
            <rFont val="Tahoma"/>
            <family val="2"/>
          </rPr>
          <t xml:space="preserve">a) An average Brake Specific Fuel Consumption (BSFC) of 7858 Btu/hp-hr for natural gas was used for unit conversion. This value from Shires, Theresa M., et al, "of Greenhouse Gas Emissions Estimation Methodologies for the Oil and Natural Gas Industry," August 2009.
</t>
        </r>
      </text>
    </comment>
    <comment ref="D6" authorId="0">
      <text>
        <r>
          <rPr>
            <b/>
            <sz val="9"/>
            <color indexed="81"/>
            <rFont val="Tahoma"/>
            <family val="2"/>
          </rPr>
          <t xml:space="preserve">a) An average Brake Specific Fuel Consumption (BSFC) of 7858 Btu/hp-hr for natural gas was used for unit conversion. This value from Shires, Theresa M., et al, "of Greenhouse Gas Emissions Estimation Methodologies for the Oil and Natural Gas Industry," August 2009.
</t>
        </r>
      </text>
    </comment>
    <comment ref="F6" authorId="0">
      <text>
        <r>
          <rPr>
            <b/>
            <sz val="9"/>
            <color indexed="81"/>
            <rFont val="Tahoma"/>
            <family val="2"/>
          </rPr>
          <t xml:space="preserve">a) An average Brake Specific Fuel Consumption (BSFC) of 7858 Btu/hp-hr for natural gas was used for unit conversion. This value from Shires, Theresa M., et al, "of Greenhouse Gas Emissions Estimation Methodologies for the Oil and Natural Gas Industry," August 2009.
</t>
        </r>
      </text>
    </comment>
  </commentList>
</comments>
</file>

<file path=xl/sharedStrings.xml><?xml version="1.0" encoding="utf-8"?>
<sst xmlns="http://schemas.openxmlformats.org/spreadsheetml/2006/main" count="981" uniqueCount="357">
  <si>
    <t xml:space="preserve">CO </t>
  </si>
  <si>
    <t xml:space="preserve">lb/hp-hr </t>
  </si>
  <si>
    <t xml:space="preserve">lb/MMBtu </t>
  </si>
  <si>
    <t xml:space="preserve">NSPS </t>
  </si>
  <si>
    <t xml:space="preserve">PM10 (d) </t>
  </si>
  <si>
    <t xml:space="preserve">PM2.5 (d) </t>
  </si>
  <si>
    <t>Internal Combustion Engine Emission Factors</t>
  </si>
  <si>
    <t xml:space="preserve">Displacement </t>
  </si>
  <si>
    <t>(liters/cylinder)</t>
  </si>
  <si>
    <t xml:space="preserve">Maximum Engine </t>
  </si>
  <si>
    <t>Power (hp)</t>
  </si>
  <si>
    <t>Applicability</t>
  </si>
  <si>
    <t>Model Year</t>
  </si>
  <si>
    <t>CO</t>
  </si>
  <si>
    <t>lb/hp-hr</t>
  </si>
  <si>
    <t>lb/MMBtu</t>
  </si>
  <si>
    <t>All Dual Fuel Engines</t>
  </si>
  <si>
    <t>All</t>
  </si>
  <si>
    <t>Diesel Fuel Engines</t>
  </si>
  <si>
    <t>D &lt; 10</t>
  </si>
  <si>
    <t>≤600 hp</t>
  </si>
  <si>
    <t>non-NSPS</t>
  </si>
  <si>
    <t>All years</t>
  </si>
  <si>
    <t>Pre-2007</t>
  </si>
  <si>
    <t>&lt;11 hp</t>
  </si>
  <si>
    <t>NSPS</t>
  </si>
  <si>
    <t>11 ≤ hp &lt; 25</t>
  </si>
  <si>
    <t xml:space="preserve">25 ≤ hp &lt; 50 </t>
  </si>
  <si>
    <t>50 ≤ hp &lt; 75</t>
  </si>
  <si>
    <t>75 ≤ hp &lt; 100</t>
  </si>
  <si>
    <t>100 ≤ hp &lt; 175</t>
  </si>
  <si>
    <t>175 ≤ hp ≤ 600</t>
  </si>
  <si>
    <t>&gt;600 hp</t>
  </si>
  <si>
    <t>600 &lt; hp &lt; 750</t>
  </si>
  <si>
    <t>750 ≤ hp ≤ 1200</t>
  </si>
  <si>
    <t>2015 Gen</t>
  </si>
  <si>
    <t>2015 Other</t>
  </si>
  <si>
    <t>1200 &lt; hp ≤ 3000</t>
  </si>
  <si>
    <t>2011 Gen</t>
  </si>
  <si>
    <t>2011 Other</t>
  </si>
  <si>
    <t>hp &gt; 3000</t>
  </si>
  <si>
    <t>10 ≤ D &lt; 15</t>
  </si>
  <si>
    <t>≤ 600 hp</t>
  </si>
  <si>
    <t>&gt; 600 hp</t>
  </si>
  <si>
    <t>600 &lt; hp &lt; 4958 hp</t>
  </si>
  <si>
    <t>hp ≥ 4958 hp</t>
  </si>
  <si>
    <t>15 ≤ D &lt; 20</t>
  </si>
  <si>
    <t>600 &lt; hp &lt; 4425</t>
  </si>
  <si>
    <t>hp ≥ 4425 hp</t>
  </si>
  <si>
    <t>600 &lt; hp &lt; 2681</t>
  </si>
  <si>
    <t>20 ≤ D &lt; 25</t>
  </si>
  <si>
    <t>25 ≤ D &lt; 30</t>
  </si>
  <si>
    <r>
      <t xml:space="preserve">Criteria Pollutant Emission Factors for Stationary </t>
    </r>
    <r>
      <rPr>
        <b/>
        <i/>
        <sz val="12"/>
        <color rgb="FF0000FF"/>
        <rFont val="Arial"/>
        <family val="2"/>
      </rPr>
      <t>Non-Emergency Compression Ignition</t>
    </r>
    <r>
      <rPr>
        <b/>
        <sz val="12"/>
        <color rgb="FF000000"/>
        <rFont val="Arial"/>
        <family val="2"/>
      </rPr>
      <t xml:space="preserve"> ICOM Engines </t>
    </r>
  </si>
  <si>
    <t>hp &lt; 11</t>
  </si>
  <si>
    <t>25 ≤ hp &lt; 50</t>
  </si>
  <si>
    <t>50 ≤ hp &lt; 100</t>
  </si>
  <si>
    <t>175 ≤ hp &lt; 600</t>
  </si>
  <si>
    <t>600 ≤ hp &lt; 750</t>
  </si>
  <si>
    <t>750 &lt; hp ≤ 3000</t>
  </si>
  <si>
    <t>600 &lt; hp &lt; 2682 hp</t>
  </si>
  <si>
    <t>hp ≥ 2682 hp</t>
  </si>
  <si>
    <r>
      <t xml:space="preserve">Criteria Pollutant Emission Factors for Stationary </t>
    </r>
    <r>
      <rPr>
        <b/>
        <i/>
        <sz val="12"/>
        <color rgb="FF0000FF"/>
        <rFont val="Arial"/>
        <family val="2"/>
      </rPr>
      <t>Emergency Non-Fire Pump Compression Ignition</t>
    </r>
    <r>
      <rPr>
        <b/>
        <sz val="12"/>
        <color rgb="FF000000"/>
        <rFont val="Arial"/>
        <family val="2"/>
      </rPr>
      <t xml:space="preserve"> ICOM Engines </t>
    </r>
  </si>
  <si>
    <t>VOC</t>
  </si>
  <si>
    <t>All Years</t>
  </si>
  <si>
    <t>Pre-2011</t>
  </si>
  <si>
    <t>Pre-2010</t>
  </si>
  <si>
    <t>Pre-2009</t>
  </si>
  <si>
    <t>600 ≤ hp ≤ 750</t>
  </si>
  <si>
    <t>Pre-2008</t>
  </si>
  <si>
    <t>hp &gt; 750</t>
  </si>
  <si>
    <r>
      <t xml:space="preserve">Criteria Pollutant Emission Factors for Stationary </t>
    </r>
    <r>
      <rPr>
        <b/>
        <i/>
        <sz val="12"/>
        <color rgb="FF0000FF"/>
        <rFont val="Arial"/>
        <family val="2"/>
      </rPr>
      <t>Emergency Fire Pump Compression Ignition</t>
    </r>
    <r>
      <rPr>
        <b/>
        <sz val="12"/>
        <color rgb="FF000000"/>
        <rFont val="Arial"/>
        <family val="2"/>
      </rPr>
      <t xml:space="preserve"> ICOM Engines </t>
    </r>
  </si>
  <si>
    <t>Compound</t>
  </si>
  <si>
    <t>Emission Factors</t>
  </si>
  <si>
    <t>Emergency and non-Emergency</t>
  </si>
  <si>
    <t>non-Emergency and non-Fire Pump Emergency</t>
  </si>
  <si>
    <t>Fire Pumps</t>
  </si>
  <si>
    <t>All Displacements</t>
  </si>
  <si>
    <t>All Model Years</t>
  </si>
  <si>
    <t>2007 to Present</t>
  </si>
  <si>
    <t>1,3-Butadiene</t>
  </si>
  <si>
    <t>---</t>
  </si>
  <si>
    <t>Acenaphthene</t>
  </si>
  <si>
    <t>Acenaphthylene</t>
  </si>
  <si>
    <t>Acetaldehyde</t>
  </si>
  <si>
    <t>Acrolein</t>
  </si>
  <si>
    <t>Anthracene</t>
  </si>
  <si>
    <t>Benz(a)anthracene</t>
  </si>
  <si>
    <t>Benzene</t>
  </si>
  <si>
    <t>Benzo(a)pyrene</t>
  </si>
  <si>
    <t>Benzo(b)fluoranthene</t>
  </si>
  <si>
    <t>Benzo(g,h,i)perylene</t>
  </si>
  <si>
    <t>Benzo(k)fluoranthene</t>
  </si>
  <si>
    <t>Chrysene</t>
  </si>
  <si>
    <t>Dibenz(a,h)anthracene</t>
  </si>
  <si>
    <t>Fluoranthene</t>
  </si>
  <si>
    <t>Fluorene</t>
  </si>
  <si>
    <t>Formaldehyde</t>
  </si>
  <si>
    <t>Indeno(1,2,3-c,d)pyrene</t>
  </si>
  <si>
    <t>Naphthalene</t>
  </si>
  <si>
    <t>Phenanthrene</t>
  </si>
  <si>
    <t>Pyrene</t>
  </si>
  <si>
    <t>Toluene</t>
  </si>
  <si>
    <t>Xylenes</t>
  </si>
  <si>
    <t>Fuel</t>
  </si>
  <si>
    <t>Natural Gas - 2 Stroke Lean Burn</t>
  </si>
  <si>
    <t>Natural Gas - 4 Stroke Lean Burn</t>
  </si>
  <si>
    <t>Natural Gas - 4 Stroke Rich Burn</t>
  </si>
  <si>
    <t>Gasoline</t>
  </si>
  <si>
    <t>Natural Gas</t>
  </si>
  <si>
    <t>2-Stroke Lean Burn</t>
  </si>
  <si>
    <t>4-Stroke Lean Burn</t>
  </si>
  <si>
    <t>4-Stroke Rich Burn</t>
  </si>
  <si>
    <t>1,1,2,2,-Tetrachloroethane</t>
  </si>
  <si>
    <t>1,1,2-Trichloroethane</t>
  </si>
  <si>
    <t>1,1-Dichloroethane</t>
  </si>
  <si>
    <t>1,2-Dichloropropane</t>
  </si>
  <si>
    <t>1,3-Dichloropropene</t>
  </si>
  <si>
    <t>2,2,4-Trimethylpentane</t>
  </si>
  <si>
    <t>Biphenyl</t>
  </si>
  <si>
    <t>Carbon Tetrachloride</t>
  </si>
  <si>
    <t>Chlorobenzene</t>
  </si>
  <si>
    <t>Chloroethane</t>
  </si>
  <si>
    <t>Chloroform</t>
  </si>
  <si>
    <t>Ethylbenzene</t>
  </si>
  <si>
    <t>Ethylene Dibromide</t>
  </si>
  <si>
    <t>Ethylene Dichloride</t>
  </si>
  <si>
    <t>Methanol</t>
  </si>
  <si>
    <t>Methylene Chloride</t>
  </si>
  <si>
    <t>n-Hexane</t>
  </si>
  <si>
    <t>Phenol</t>
  </si>
  <si>
    <t>Styrene</t>
  </si>
  <si>
    <t>Vinyl Chloride</t>
  </si>
  <si>
    <r>
      <t>HAP Emission Factors for Stationary</t>
    </r>
    <r>
      <rPr>
        <b/>
        <i/>
        <sz val="12"/>
        <color rgb="FF0000FF"/>
        <rFont val="Arial"/>
        <family val="2"/>
      </rPr>
      <t xml:space="preserve"> Spark Ignition</t>
    </r>
    <r>
      <rPr>
        <b/>
        <sz val="12"/>
        <color rgb="FF000000"/>
        <rFont val="Arial"/>
        <family val="2"/>
      </rPr>
      <t xml:space="preserve"> ICOM Engines </t>
    </r>
  </si>
  <si>
    <r>
      <t xml:space="preserve">HAP Emission Factors for Stationary </t>
    </r>
    <r>
      <rPr>
        <b/>
        <i/>
        <sz val="12"/>
        <color rgb="FF0000FF"/>
        <rFont val="Arial"/>
        <family val="2"/>
      </rPr>
      <t>Compression Ignition</t>
    </r>
    <r>
      <rPr>
        <b/>
        <sz val="12"/>
        <color rgb="FF000000"/>
        <rFont val="Arial"/>
        <family val="2"/>
      </rPr>
      <t xml:space="preserve"> ICOM Engines </t>
    </r>
  </si>
  <si>
    <t>HP</t>
  </si>
  <si>
    <t>equals</t>
  </si>
  <si>
    <t>All Duel Fuel Engines</t>
  </si>
  <si>
    <t>D&lt;10 &lt;11 HP NSPS Pre-2007</t>
  </si>
  <si>
    <t>D&lt;10 &lt;11 HP NSPS 2007</t>
  </si>
  <si>
    <t>D&lt;10 &lt;11 HP NSPS 2008</t>
  </si>
  <si>
    <t>D&lt;10 &gt;600 HP Non-NSPS All years</t>
  </si>
  <si>
    <t>D&lt;10 600 &lt; HP &lt; 750 NSPS Pre-2007</t>
  </si>
  <si>
    <t>D&lt;10 600 &lt; HP &lt; 750 NSPS 2007</t>
  </si>
  <si>
    <t>D&lt;10 600 &lt; HP &lt; 750 NSPS 2011</t>
  </si>
  <si>
    <t>D&lt;10 600 &lt; HP &lt; 750 NSPS 2014</t>
  </si>
  <si>
    <t>D&lt;10 HP &gt; 3000 NSPS Pre-2007</t>
  </si>
  <si>
    <t>D&lt;10 HP &gt; 3000 NSPS 2007</t>
  </si>
  <si>
    <t>D&lt;10 HP &gt; 3000 NSPS 2011 generator</t>
  </si>
  <si>
    <t>D&lt;10 HP &gt; 3000 NSPS 2011 other engine</t>
  </si>
  <si>
    <t>D&lt;10 HP &gt; 3000 NSPS 2015 generator</t>
  </si>
  <si>
    <t>D&lt;10 HP &gt; 3000 NSPS 2015 other engine</t>
  </si>
  <si>
    <t>Non-Emergency Compression Ignition                                                All Duel Fuel</t>
  </si>
  <si>
    <t>Information Needed About the Engines/Fire Pumps</t>
  </si>
  <si>
    <r>
      <t xml:space="preserve">D&lt;10 </t>
    </r>
    <r>
      <rPr>
        <u/>
        <sz val="11"/>
        <color theme="0" tint="-0.249977111117893"/>
        <rFont val="Calibri"/>
        <family val="2"/>
        <scheme val="minor"/>
      </rPr>
      <t>&lt;</t>
    </r>
    <r>
      <rPr>
        <sz val="11"/>
        <color theme="0" tint="-0.249977111117893"/>
        <rFont val="Calibri"/>
        <family val="2"/>
        <scheme val="minor"/>
      </rPr>
      <t>600HP non-NSPS all years</t>
    </r>
  </si>
  <si>
    <r>
      <t>D&lt;10 11</t>
    </r>
    <r>
      <rPr>
        <u/>
        <sz val="11"/>
        <color theme="0" tint="-0.249977111117893"/>
        <rFont val="Calibri"/>
        <family val="2"/>
        <scheme val="minor"/>
      </rPr>
      <t>&lt;</t>
    </r>
    <r>
      <rPr>
        <sz val="11"/>
        <color theme="0" tint="-0.249977111117893"/>
        <rFont val="Calibri"/>
        <family val="2"/>
        <scheme val="minor"/>
      </rPr>
      <t xml:space="preserve"> HP&lt;25 NSPS Pre-2007</t>
    </r>
  </si>
  <si>
    <r>
      <t>D&lt;10 11</t>
    </r>
    <r>
      <rPr>
        <u/>
        <sz val="11"/>
        <color theme="0" tint="-0.249977111117893"/>
        <rFont val="Calibri"/>
        <family val="2"/>
        <scheme val="minor"/>
      </rPr>
      <t>&lt;</t>
    </r>
    <r>
      <rPr>
        <sz val="11"/>
        <color theme="0" tint="-0.249977111117893"/>
        <rFont val="Calibri"/>
        <family val="2"/>
        <scheme val="minor"/>
      </rPr>
      <t xml:space="preserve"> HP&lt;25 NSPS 2007</t>
    </r>
  </si>
  <si>
    <r>
      <t>D&lt;10 11</t>
    </r>
    <r>
      <rPr>
        <u/>
        <sz val="11"/>
        <color theme="0" tint="-0.249977111117893"/>
        <rFont val="Calibri"/>
        <family val="2"/>
        <scheme val="minor"/>
      </rPr>
      <t>&lt;</t>
    </r>
    <r>
      <rPr>
        <sz val="11"/>
        <color theme="0" tint="-0.249977111117893"/>
        <rFont val="Calibri"/>
        <family val="2"/>
        <scheme val="minor"/>
      </rPr>
      <t xml:space="preserve"> HP&lt;25 NSPS 2008</t>
    </r>
  </si>
  <si>
    <r>
      <t xml:space="preserve">D&lt;10 50 </t>
    </r>
    <r>
      <rPr>
        <u/>
        <sz val="11"/>
        <color theme="0" tint="-0.249977111117893"/>
        <rFont val="Calibri"/>
        <family val="2"/>
        <scheme val="minor"/>
      </rPr>
      <t>&lt;</t>
    </r>
    <r>
      <rPr>
        <sz val="11"/>
        <color theme="0" tint="-0.249977111117893"/>
        <rFont val="Calibri"/>
        <family val="2"/>
        <scheme val="minor"/>
      </rPr>
      <t xml:space="preserve"> HP 75 NSPS Pre-2007</t>
    </r>
  </si>
  <si>
    <r>
      <t xml:space="preserve">D&lt;10 50 </t>
    </r>
    <r>
      <rPr>
        <u/>
        <sz val="11"/>
        <color theme="0" tint="-0.249977111117893"/>
        <rFont val="Calibri"/>
        <family val="2"/>
        <scheme val="minor"/>
      </rPr>
      <t>&lt;</t>
    </r>
    <r>
      <rPr>
        <sz val="11"/>
        <color theme="0" tint="-0.249977111117893"/>
        <rFont val="Calibri"/>
        <family val="2"/>
        <scheme val="minor"/>
      </rPr>
      <t xml:space="preserve"> HP 75 NSPS 007</t>
    </r>
  </si>
  <si>
    <r>
      <t xml:space="preserve">D&lt;10 50 </t>
    </r>
    <r>
      <rPr>
        <u/>
        <sz val="11"/>
        <color theme="0" tint="-0.249977111117893"/>
        <rFont val="Calibri"/>
        <family val="2"/>
        <scheme val="minor"/>
      </rPr>
      <t>&lt;</t>
    </r>
    <r>
      <rPr>
        <sz val="11"/>
        <color theme="0" tint="-0.249977111117893"/>
        <rFont val="Calibri"/>
        <family val="2"/>
        <scheme val="minor"/>
      </rPr>
      <t xml:space="preserve"> HP 75 NSPS 2008</t>
    </r>
  </si>
  <si>
    <r>
      <t xml:space="preserve">D&lt;10 50 </t>
    </r>
    <r>
      <rPr>
        <u/>
        <sz val="11"/>
        <color theme="0" tint="-0.249977111117893"/>
        <rFont val="Calibri"/>
        <family val="2"/>
        <scheme val="minor"/>
      </rPr>
      <t>&lt;</t>
    </r>
    <r>
      <rPr>
        <sz val="11"/>
        <color theme="0" tint="-0.249977111117893"/>
        <rFont val="Calibri"/>
        <family val="2"/>
        <scheme val="minor"/>
      </rPr>
      <t xml:space="preserve"> HP 75 NSPS 2013</t>
    </r>
  </si>
  <si>
    <r>
      <t xml:space="preserve">D&lt;10 75 </t>
    </r>
    <r>
      <rPr>
        <u/>
        <sz val="11"/>
        <color theme="0" tint="-0.249977111117893"/>
        <rFont val="Calibri"/>
        <family val="2"/>
        <scheme val="minor"/>
      </rPr>
      <t>&lt;</t>
    </r>
    <r>
      <rPr>
        <sz val="11"/>
        <color theme="0" tint="-0.249977111117893"/>
        <rFont val="Calibri"/>
        <family val="2"/>
        <scheme val="minor"/>
      </rPr>
      <t xml:space="preserve"> HP &lt; 100 NSPS Pre-2007</t>
    </r>
  </si>
  <si>
    <r>
      <t xml:space="preserve">D&lt;10 75 </t>
    </r>
    <r>
      <rPr>
        <u/>
        <sz val="11"/>
        <color theme="0" tint="-0.249977111117893"/>
        <rFont val="Calibri"/>
        <family val="2"/>
        <scheme val="minor"/>
      </rPr>
      <t>&lt;</t>
    </r>
    <r>
      <rPr>
        <sz val="11"/>
        <color theme="0" tint="-0.249977111117893"/>
        <rFont val="Calibri"/>
        <family val="2"/>
        <scheme val="minor"/>
      </rPr>
      <t xml:space="preserve"> HP &lt; 100 NSPS 2007</t>
    </r>
  </si>
  <si>
    <r>
      <t xml:space="preserve">D&lt;10 75 </t>
    </r>
    <r>
      <rPr>
        <u/>
        <sz val="11"/>
        <color theme="0" tint="-0.249977111117893"/>
        <rFont val="Calibri"/>
        <family val="2"/>
        <scheme val="minor"/>
      </rPr>
      <t>&lt;</t>
    </r>
    <r>
      <rPr>
        <sz val="11"/>
        <color theme="0" tint="-0.249977111117893"/>
        <rFont val="Calibri"/>
        <family val="2"/>
        <scheme val="minor"/>
      </rPr>
      <t xml:space="preserve"> HP &lt; 100 NSPS 2008</t>
    </r>
  </si>
  <si>
    <r>
      <t xml:space="preserve">D&lt;10 75 </t>
    </r>
    <r>
      <rPr>
        <u/>
        <sz val="11"/>
        <color theme="0" tint="-0.249977111117893"/>
        <rFont val="Calibri"/>
        <family val="2"/>
        <scheme val="minor"/>
      </rPr>
      <t>&lt;</t>
    </r>
    <r>
      <rPr>
        <sz val="11"/>
        <color theme="0" tint="-0.249977111117893"/>
        <rFont val="Calibri"/>
        <family val="2"/>
        <scheme val="minor"/>
      </rPr>
      <t xml:space="preserve"> HP &lt; 100 NSPS 2012</t>
    </r>
  </si>
  <si>
    <r>
      <t xml:space="preserve">D&lt;10 75 </t>
    </r>
    <r>
      <rPr>
        <u/>
        <sz val="11"/>
        <color theme="0" tint="-0.249977111117893"/>
        <rFont val="Calibri"/>
        <family val="2"/>
        <scheme val="minor"/>
      </rPr>
      <t>&lt;</t>
    </r>
    <r>
      <rPr>
        <sz val="11"/>
        <color theme="0" tint="-0.249977111117893"/>
        <rFont val="Calibri"/>
        <family val="2"/>
        <scheme val="minor"/>
      </rPr>
      <t xml:space="preserve"> HP &lt; 100 NSPS 2014</t>
    </r>
  </si>
  <si>
    <r>
      <t xml:space="preserve">D&lt;10 100 </t>
    </r>
    <r>
      <rPr>
        <u/>
        <sz val="11"/>
        <color theme="0" tint="-0.249977111117893"/>
        <rFont val="Calibri"/>
        <family val="2"/>
        <scheme val="minor"/>
      </rPr>
      <t xml:space="preserve">&lt; </t>
    </r>
    <r>
      <rPr>
        <sz val="11"/>
        <color theme="0" tint="-0.249977111117893"/>
        <rFont val="Calibri"/>
        <family val="2"/>
        <scheme val="minor"/>
      </rPr>
      <t>HP &lt; 175 NSPS Pre-2007</t>
    </r>
  </si>
  <si>
    <r>
      <t xml:space="preserve">D&lt;10 100 </t>
    </r>
    <r>
      <rPr>
        <u/>
        <sz val="11"/>
        <color theme="0" tint="-0.249977111117893"/>
        <rFont val="Calibri"/>
        <family val="2"/>
        <scheme val="minor"/>
      </rPr>
      <t xml:space="preserve">&lt; </t>
    </r>
    <r>
      <rPr>
        <sz val="11"/>
        <color theme="0" tint="-0.249977111117893"/>
        <rFont val="Calibri"/>
        <family val="2"/>
        <scheme val="minor"/>
      </rPr>
      <t>HP &lt; 175 NSPS 2007</t>
    </r>
  </si>
  <si>
    <r>
      <t xml:space="preserve">D&lt;10 100 </t>
    </r>
    <r>
      <rPr>
        <u/>
        <sz val="11"/>
        <color theme="0" tint="-0.249977111117893"/>
        <rFont val="Calibri"/>
        <family val="2"/>
        <scheme val="minor"/>
      </rPr>
      <t xml:space="preserve">&lt; </t>
    </r>
    <r>
      <rPr>
        <sz val="11"/>
        <color theme="0" tint="-0.249977111117893"/>
        <rFont val="Calibri"/>
        <family val="2"/>
        <scheme val="minor"/>
      </rPr>
      <t>HP &lt; 175 NSPS 2008</t>
    </r>
  </si>
  <si>
    <r>
      <t xml:space="preserve">D&lt;10 100 </t>
    </r>
    <r>
      <rPr>
        <u/>
        <sz val="11"/>
        <color theme="0" tint="-0.249977111117893"/>
        <rFont val="Calibri"/>
        <family val="2"/>
        <scheme val="minor"/>
      </rPr>
      <t xml:space="preserve">&lt; </t>
    </r>
    <r>
      <rPr>
        <sz val="11"/>
        <color theme="0" tint="-0.249977111117893"/>
        <rFont val="Calibri"/>
        <family val="2"/>
        <scheme val="minor"/>
      </rPr>
      <t>HP &lt; 175 NSPS 2012</t>
    </r>
  </si>
  <si>
    <r>
      <t xml:space="preserve">D&lt;10 100 </t>
    </r>
    <r>
      <rPr>
        <u/>
        <sz val="11"/>
        <color theme="0" tint="-0.249977111117893"/>
        <rFont val="Calibri"/>
        <family val="2"/>
        <scheme val="minor"/>
      </rPr>
      <t xml:space="preserve">&lt; </t>
    </r>
    <r>
      <rPr>
        <sz val="11"/>
        <color theme="0" tint="-0.249977111117893"/>
        <rFont val="Calibri"/>
        <family val="2"/>
        <scheme val="minor"/>
      </rPr>
      <t>HP &lt; 175 NSPS 2014</t>
    </r>
  </si>
  <si>
    <r>
      <t xml:space="preserve">D&lt;10 175 </t>
    </r>
    <r>
      <rPr>
        <u/>
        <sz val="11"/>
        <color theme="0" tint="-0.249977111117893"/>
        <rFont val="Calibri"/>
        <family val="2"/>
        <scheme val="minor"/>
      </rPr>
      <t>&lt;</t>
    </r>
    <r>
      <rPr>
        <sz val="11"/>
        <color theme="0" tint="-0.249977111117893"/>
        <rFont val="Calibri"/>
        <family val="2"/>
        <scheme val="minor"/>
      </rPr>
      <t xml:space="preserve"> HP &lt;600 NSPS Pre-2007</t>
    </r>
  </si>
  <si>
    <r>
      <t xml:space="preserve">D&lt;10 175 </t>
    </r>
    <r>
      <rPr>
        <u/>
        <sz val="11"/>
        <color theme="0" tint="-0.249977111117893"/>
        <rFont val="Calibri"/>
        <family val="2"/>
        <scheme val="minor"/>
      </rPr>
      <t>&lt;</t>
    </r>
    <r>
      <rPr>
        <sz val="11"/>
        <color theme="0" tint="-0.249977111117893"/>
        <rFont val="Calibri"/>
        <family val="2"/>
        <scheme val="minor"/>
      </rPr>
      <t xml:space="preserve"> HP &lt;600 NSPS 2007</t>
    </r>
  </si>
  <si>
    <r>
      <t xml:space="preserve">D&lt;10 175 </t>
    </r>
    <r>
      <rPr>
        <u/>
        <sz val="11"/>
        <color theme="0" tint="-0.249977111117893"/>
        <rFont val="Calibri"/>
        <family val="2"/>
        <scheme val="minor"/>
      </rPr>
      <t>&lt;</t>
    </r>
    <r>
      <rPr>
        <sz val="11"/>
        <color theme="0" tint="-0.249977111117893"/>
        <rFont val="Calibri"/>
        <family val="2"/>
        <scheme val="minor"/>
      </rPr>
      <t xml:space="preserve"> HP &lt;600 NSPS 2011</t>
    </r>
  </si>
  <si>
    <r>
      <t xml:space="preserve">D&lt;10 175 </t>
    </r>
    <r>
      <rPr>
        <u/>
        <sz val="11"/>
        <color theme="0" tint="-0.249977111117893"/>
        <rFont val="Calibri"/>
        <family val="2"/>
        <scheme val="minor"/>
      </rPr>
      <t>&lt;</t>
    </r>
    <r>
      <rPr>
        <sz val="11"/>
        <color theme="0" tint="-0.249977111117893"/>
        <rFont val="Calibri"/>
        <family val="2"/>
        <scheme val="minor"/>
      </rPr>
      <t xml:space="preserve"> HP &lt;600 NSPS 2014</t>
    </r>
  </si>
  <si>
    <r>
      <t xml:space="preserve">D&lt;10 750 </t>
    </r>
    <r>
      <rPr>
        <u/>
        <sz val="11"/>
        <color theme="0" tint="-0.249977111117893"/>
        <rFont val="Calibri"/>
        <family val="2"/>
        <scheme val="minor"/>
      </rPr>
      <t>&lt;</t>
    </r>
    <r>
      <rPr>
        <sz val="11"/>
        <color theme="0" tint="-0.249977111117893"/>
        <rFont val="Calibri"/>
        <family val="2"/>
        <scheme val="minor"/>
      </rPr>
      <t xml:space="preserve"> HP </t>
    </r>
    <r>
      <rPr>
        <u/>
        <sz val="11"/>
        <color theme="0" tint="-0.249977111117893"/>
        <rFont val="Calibri"/>
        <family val="2"/>
        <scheme val="minor"/>
      </rPr>
      <t>&lt;</t>
    </r>
    <r>
      <rPr>
        <sz val="11"/>
        <color theme="0" tint="-0.249977111117893"/>
        <rFont val="Calibri"/>
        <family val="2"/>
        <scheme val="minor"/>
      </rPr>
      <t xml:space="preserve"> 1200 NSPS Pre-2007</t>
    </r>
  </si>
  <si>
    <r>
      <t xml:space="preserve">D&lt;10 750 </t>
    </r>
    <r>
      <rPr>
        <u/>
        <sz val="11"/>
        <color theme="0" tint="-0.249977111117893"/>
        <rFont val="Calibri"/>
        <family val="2"/>
        <scheme val="minor"/>
      </rPr>
      <t>&lt;</t>
    </r>
    <r>
      <rPr>
        <sz val="11"/>
        <color theme="0" tint="-0.249977111117893"/>
        <rFont val="Calibri"/>
        <family val="2"/>
        <scheme val="minor"/>
      </rPr>
      <t xml:space="preserve"> HP </t>
    </r>
    <r>
      <rPr>
        <u/>
        <sz val="11"/>
        <color theme="0" tint="-0.249977111117893"/>
        <rFont val="Calibri"/>
        <family val="2"/>
        <scheme val="minor"/>
      </rPr>
      <t>&lt;</t>
    </r>
    <r>
      <rPr>
        <sz val="11"/>
        <color theme="0" tint="-0.249977111117893"/>
        <rFont val="Calibri"/>
        <family val="2"/>
        <scheme val="minor"/>
      </rPr>
      <t xml:space="preserve"> 1200 NSPS 2007</t>
    </r>
  </si>
  <si>
    <r>
      <t xml:space="preserve">D&lt;10 750 </t>
    </r>
    <r>
      <rPr>
        <u/>
        <sz val="11"/>
        <color theme="0" tint="-0.249977111117893"/>
        <rFont val="Calibri"/>
        <family val="2"/>
        <scheme val="minor"/>
      </rPr>
      <t>&lt;</t>
    </r>
    <r>
      <rPr>
        <sz val="11"/>
        <color theme="0" tint="-0.249977111117893"/>
        <rFont val="Calibri"/>
        <family val="2"/>
        <scheme val="minor"/>
      </rPr>
      <t xml:space="preserve"> HP </t>
    </r>
    <r>
      <rPr>
        <u/>
        <sz val="11"/>
        <color theme="0" tint="-0.249977111117893"/>
        <rFont val="Calibri"/>
        <family val="2"/>
        <scheme val="minor"/>
      </rPr>
      <t>&lt;</t>
    </r>
    <r>
      <rPr>
        <sz val="11"/>
        <color theme="0" tint="-0.249977111117893"/>
        <rFont val="Calibri"/>
        <family val="2"/>
        <scheme val="minor"/>
      </rPr>
      <t xml:space="preserve"> 1200 NSPS 2011</t>
    </r>
  </si>
  <si>
    <r>
      <t xml:space="preserve">D&lt;10 750 </t>
    </r>
    <r>
      <rPr>
        <u/>
        <sz val="11"/>
        <color theme="0" tint="-0.249977111117893"/>
        <rFont val="Calibri"/>
        <family val="2"/>
        <scheme val="minor"/>
      </rPr>
      <t>&lt;</t>
    </r>
    <r>
      <rPr>
        <sz val="11"/>
        <color theme="0" tint="-0.249977111117893"/>
        <rFont val="Calibri"/>
        <family val="2"/>
        <scheme val="minor"/>
      </rPr>
      <t xml:space="preserve"> HP </t>
    </r>
    <r>
      <rPr>
        <u/>
        <sz val="11"/>
        <color theme="0" tint="-0.249977111117893"/>
        <rFont val="Calibri"/>
        <family val="2"/>
        <scheme val="minor"/>
      </rPr>
      <t>&lt;</t>
    </r>
    <r>
      <rPr>
        <sz val="11"/>
        <color theme="0" tint="-0.249977111117893"/>
        <rFont val="Calibri"/>
        <family val="2"/>
        <scheme val="minor"/>
      </rPr>
      <t xml:space="preserve"> 1200 NSPS 2015 generator</t>
    </r>
  </si>
  <si>
    <r>
      <t xml:space="preserve">D&lt;10 750 </t>
    </r>
    <r>
      <rPr>
        <u/>
        <sz val="11"/>
        <color theme="0" tint="-0.249977111117893"/>
        <rFont val="Calibri"/>
        <family val="2"/>
        <scheme val="minor"/>
      </rPr>
      <t>&lt;</t>
    </r>
    <r>
      <rPr>
        <sz val="11"/>
        <color theme="0" tint="-0.249977111117893"/>
        <rFont val="Calibri"/>
        <family val="2"/>
        <scheme val="minor"/>
      </rPr>
      <t xml:space="preserve"> HP </t>
    </r>
    <r>
      <rPr>
        <u/>
        <sz val="11"/>
        <color theme="0" tint="-0.249977111117893"/>
        <rFont val="Calibri"/>
        <family val="2"/>
        <scheme val="minor"/>
      </rPr>
      <t>&lt;</t>
    </r>
    <r>
      <rPr>
        <sz val="11"/>
        <color theme="0" tint="-0.249977111117893"/>
        <rFont val="Calibri"/>
        <family val="2"/>
        <scheme val="minor"/>
      </rPr>
      <t xml:space="preserve"> 1200 NSPS 2015 other engine</t>
    </r>
  </si>
  <si>
    <r>
      <t xml:space="preserve">D&lt;10 1200 &lt; HP </t>
    </r>
    <r>
      <rPr>
        <u/>
        <sz val="11"/>
        <color theme="0" tint="-0.249977111117893"/>
        <rFont val="Calibri"/>
        <family val="2"/>
        <scheme val="minor"/>
      </rPr>
      <t>&lt;</t>
    </r>
    <r>
      <rPr>
        <sz val="11"/>
        <color theme="0" tint="-0.249977111117893"/>
        <rFont val="Calibri"/>
        <family val="2"/>
        <scheme val="minor"/>
      </rPr>
      <t xml:space="preserve"> 3000 NSPS Pre-2007</t>
    </r>
  </si>
  <si>
    <r>
      <t xml:space="preserve">D&lt;10 1200 &lt; HP </t>
    </r>
    <r>
      <rPr>
        <u/>
        <sz val="11"/>
        <color theme="0" tint="-0.249977111117893"/>
        <rFont val="Calibri"/>
        <family val="2"/>
        <scheme val="minor"/>
      </rPr>
      <t>&lt;</t>
    </r>
    <r>
      <rPr>
        <sz val="11"/>
        <color theme="0" tint="-0.249977111117893"/>
        <rFont val="Calibri"/>
        <family val="2"/>
        <scheme val="minor"/>
      </rPr>
      <t xml:space="preserve"> 3000 NSPS 2007</t>
    </r>
  </si>
  <si>
    <r>
      <t xml:space="preserve">D&lt;10 1200 &lt; HP </t>
    </r>
    <r>
      <rPr>
        <u/>
        <sz val="11"/>
        <color theme="0" tint="-0.249977111117893"/>
        <rFont val="Calibri"/>
        <family val="2"/>
        <scheme val="minor"/>
      </rPr>
      <t>&lt;</t>
    </r>
    <r>
      <rPr>
        <sz val="11"/>
        <color theme="0" tint="-0.249977111117893"/>
        <rFont val="Calibri"/>
        <family val="2"/>
        <scheme val="minor"/>
      </rPr>
      <t xml:space="preserve"> 3000 NSPS 2011 generator</t>
    </r>
  </si>
  <si>
    <r>
      <t xml:space="preserve">D&lt;10 1200 &lt; HP </t>
    </r>
    <r>
      <rPr>
        <u/>
        <sz val="11"/>
        <color theme="0" tint="-0.249977111117893"/>
        <rFont val="Calibri"/>
        <family val="2"/>
        <scheme val="minor"/>
      </rPr>
      <t>&lt;</t>
    </r>
    <r>
      <rPr>
        <sz val="11"/>
        <color theme="0" tint="-0.249977111117893"/>
        <rFont val="Calibri"/>
        <family val="2"/>
        <scheme val="minor"/>
      </rPr>
      <t xml:space="preserve"> 3000 NSPS 2011 other engine</t>
    </r>
  </si>
  <si>
    <r>
      <t xml:space="preserve">D&lt;10 1200 &lt; HP </t>
    </r>
    <r>
      <rPr>
        <u/>
        <sz val="11"/>
        <color theme="0" tint="-0.249977111117893"/>
        <rFont val="Calibri"/>
        <family val="2"/>
        <scheme val="minor"/>
      </rPr>
      <t>&lt;</t>
    </r>
    <r>
      <rPr>
        <sz val="11"/>
        <color theme="0" tint="-0.249977111117893"/>
        <rFont val="Calibri"/>
        <family val="2"/>
        <scheme val="minor"/>
      </rPr>
      <t xml:space="preserve"> 3000 NSPS 2015 generator</t>
    </r>
  </si>
  <si>
    <r>
      <t xml:space="preserve">D&lt;10 1200 &lt; HP </t>
    </r>
    <r>
      <rPr>
        <u/>
        <sz val="11"/>
        <color theme="0" tint="-0.249977111117893"/>
        <rFont val="Calibri"/>
        <family val="2"/>
        <scheme val="minor"/>
      </rPr>
      <t>&lt;</t>
    </r>
    <r>
      <rPr>
        <sz val="11"/>
        <color theme="0" tint="-0.249977111117893"/>
        <rFont val="Calibri"/>
        <family val="2"/>
        <scheme val="minor"/>
      </rPr>
      <t xml:space="preserve"> 3000 NSPS 2015 other engine</t>
    </r>
  </si>
  <si>
    <r>
      <t>10</t>
    </r>
    <r>
      <rPr>
        <u/>
        <sz val="11"/>
        <color theme="0" tint="-0.249977111117893"/>
        <rFont val="Calibri"/>
        <family val="2"/>
        <scheme val="minor"/>
      </rPr>
      <t>&lt;</t>
    </r>
    <r>
      <rPr>
        <sz val="11"/>
        <color theme="0" tint="-0.249977111117893"/>
        <rFont val="Calibri"/>
        <family val="2"/>
        <scheme val="minor"/>
      </rPr>
      <t xml:space="preserve">D&lt;15 </t>
    </r>
    <r>
      <rPr>
        <u/>
        <sz val="11"/>
        <color theme="0" tint="-0.249977111117893"/>
        <rFont val="Calibri"/>
        <family val="2"/>
        <scheme val="minor"/>
      </rPr>
      <t>&lt;</t>
    </r>
    <r>
      <rPr>
        <sz val="11"/>
        <color theme="0" tint="-0.249977111117893"/>
        <rFont val="Calibri"/>
        <family val="2"/>
        <scheme val="minor"/>
      </rPr>
      <t>600 HP non-NSPS all years</t>
    </r>
  </si>
  <si>
    <r>
      <t>10</t>
    </r>
    <r>
      <rPr>
        <u/>
        <sz val="11"/>
        <color theme="0" tint="-0.249977111117893"/>
        <rFont val="Calibri"/>
        <family val="2"/>
        <scheme val="minor"/>
      </rPr>
      <t>&lt;</t>
    </r>
    <r>
      <rPr>
        <sz val="11"/>
        <color theme="0" tint="-0.249977111117893"/>
        <rFont val="Calibri"/>
        <family val="2"/>
        <scheme val="minor"/>
      </rPr>
      <t xml:space="preserve">D&lt;15 </t>
    </r>
    <r>
      <rPr>
        <u/>
        <sz val="11"/>
        <color theme="0" tint="-0.249977111117893"/>
        <rFont val="Calibri"/>
        <family val="2"/>
        <scheme val="minor"/>
      </rPr>
      <t>&lt;</t>
    </r>
    <r>
      <rPr>
        <sz val="11"/>
        <color theme="0" tint="-0.249977111117893"/>
        <rFont val="Calibri"/>
        <family val="2"/>
        <scheme val="minor"/>
      </rPr>
      <t>600 HP NSPS Pre-2007</t>
    </r>
  </si>
  <si>
    <r>
      <t>10</t>
    </r>
    <r>
      <rPr>
        <u/>
        <sz val="11"/>
        <color theme="0" tint="-0.249977111117893"/>
        <rFont val="Calibri"/>
        <family val="2"/>
        <scheme val="minor"/>
      </rPr>
      <t>&lt;</t>
    </r>
    <r>
      <rPr>
        <sz val="11"/>
        <color theme="0" tint="-0.249977111117893"/>
        <rFont val="Calibri"/>
        <family val="2"/>
        <scheme val="minor"/>
      </rPr>
      <t xml:space="preserve">D&lt;15 </t>
    </r>
    <r>
      <rPr>
        <u/>
        <sz val="11"/>
        <color theme="0" tint="-0.249977111117893"/>
        <rFont val="Calibri"/>
        <family val="2"/>
        <scheme val="minor"/>
      </rPr>
      <t>&lt;</t>
    </r>
    <r>
      <rPr>
        <sz val="11"/>
        <color theme="0" tint="-0.249977111117893"/>
        <rFont val="Calibri"/>
        <family val="2"/>
        <scheme val="minor"/>
      </rPr>
      <t>600 HP NSPS 2007</t>
    </r>
  </si>
  <si>
    <r>
      <t>10</t>
    </r>
    <r>
      <rPr>
        <u/>
        <sz val="11"/>
        <color theme="0" tint="-0.249977111117893"/>
        <rFont val="Calibri"/>
        <family val="2"/>
        <scheme val="minor"/>
      </rPr>
      <t>&lt;</t>
    </r>
    <r>
      <rPr>
        <sz val="11"/>
        <color theme="0" tint="-0.249977111117893"/>
        <rFont val="Calibri"/>
        <family val="2"/>
        <scheme val="minor"/>
      </rPr>
      <t xml:space="preserve">D&lt;15 </t>
    </r>
    <r>
      <rPr>
        <u/>
        <sz val="11"/>
        <color theme="0" tint="-0.249977111117893"/>
        <rFont val="Calibri"/>
        <family val="2"/>
        <scheme val="minor"/>
      </rPr>
      <t>&lt;</t>
    </r>
    <r>
      <rPr>
        <sz val="11"/>
        <color theme="0" tint="-0.249977111117893"/>
        <rFont val="Calibri"/>
        <family val="2"/>
        <scheme val="minor"/>
      </rPr>
      <t>600 HP NSPS 2013</t>
    </r>
  </si>
  <si>
    <r>
      <t>10</t>
    </r>
    <r>
      <rPr>
        <u/>
        <sz val="11"/>
        <color theme="0" tint="-0.249977111117893"/>
        <rFont val="Calibri"/>
        <family val="2"/>
        <scheme val="minor"/>
      </rPr>
      <t>&lt;</t>
    </r>
    <r>
      <rPr>
        <sz val="11"/>
        <color theme="0" tint="-0.249977111117893"/>
        <rFont val="Calibri"/>
        <family val="2"/>
        <scheme val="minor"/>
      </rPr>
      <t>D&lt;15 &gt;600 HP non-NSPS all years</t>
    </r>
  </si>
  <si>
    <r>
      <t>10</t>
    </r>
    <r>
      <rPr>
        <u/>
        <sz val="11"/>
        <color theme="0" tint="-0.249977111117893"/>
        <rFont val="Calibri"/>
        <family val="2"/>
        <scheme val="minor"/>
      </rPr>
      <t>&lt;</t>
    </r>
    <r>
      <rPr>
        <sz val="11"/>
        <color theme="0" tint="-0.249977111117893"/>
        <rFont val="Calibri"/>
        <family val="2"/>
        <scheme val="minor"/>
      </rPr>
      <t>D&lt;15 &gt;600 HP NSPS Pre-2007</t>
    </r>
  </si>
  <si>
    <r>
      <t>10</t>
    </r>
    <r>
      <rPr>
        <u/>
        <sz val="11"/>
        <color theme="0" tint="-0.249977111117893"/>
        <rFont val="Calibri"/>
        <family val="2"/>
        <scheme val="minor"/>
      </rPr>
      <t>&lt;</t>
    </r>
    <r>
      <rPr>
        <sz val="11"/>
        <color theme="0" tint="-0.249977111117893"/>
        <rFont val="Calibri"/>
        <family val="2"/>
        <scheme val="minor"/>
      </rPr>
      <t>D&lt;15 &gt;600 HP NSPS 2007</t>
    </r>
  </si>
  <si>
    <r>
      <t>10</t>
    </r>
    <r>
      <rPr>
        <u/>
        <sz val="11"/>
        <color theme="0" tint="-0.249977111117893"/>
        <rFont val="Calibri"/>
        <family val="2"/>
        <scheme val="minor"/>
      </rPr>
      <t>&lt;</t>
    </r>
    <r>
      <rPr>
        <sz val="11"/>
        <color theme="0" tint="-0.249977111117893"/>
        <rFont val="Calibri"/>
        <family val="2"/>
        <scheme val="minor"/>
      </rPr>
      <t>D&lt;15 600 &lt; HP &lt; 4958 HP NSPS 2013</t>
    </r>
  </si>
  <si>
    <r>
      <t>10</t>
    </r>
    <r>
      <rPr>
        <u/>
        <sz val="11"/>
        <color theme="0" tint="-0.249977111117893"/>
        <rFont val="Calibri"/>
        <family val="2"/>
        <scheme val="minor"/>
      </rPr>
      <t>&lt;</t>
    </r>
    <r>
      <rPr>
        <sz val="11"/>
        <color theme="0" tint="-0.249977111117893"/>
        <rFont val="Calibri"/>
        <family val="2"/>
        <scheme val="minor"/>
      </rPr>
      <t xml:space="preserve">D&lt;15 HP </t>
    </r>
    <r>
      <rPr>
        <u/>
        <sz val="11"/>
        <color theme="0" tint="-0.249977111117893"/>
        <rFont val="Calibri"/>
        <family val="2"/>
        <scheme val="minor"/>
      </rPr>
      <t>&gt;</t>
    </r>
    <r>
      <rPr>
        <sz val="11"/>
        <color theme="0" tint="-0.249977111117893"/>
        <rFont val="Calibri"/>
        <family val="2"/>
        <scheme val="minor"/>
      </rPr>
      <t xml:space="preserve"> 4958 HP NSPS 2013</t>
    </r>
  </si>
  <si>
    <r>
      <t>15</t>
    </r>
    <r>
      <rPr>
        <u/>
        <sz val="11"/>
        <color theme="0" tint="-0.249977111117893"/>
        <rFont val="Calibri"/>
        <family val="2"/>
        <scheme val="minor"/>
      </rPr>
      <t>&lt;</t>
    </r>
    <r>
      <rPr>
        <sz val="11"/>
        <color theme="0" tint="-0.249977111117893"/>
        <rFont val="Calibri"/>
        <family val="2"/>
        <scheme val="minor"/>
      </rPr>
      <t xml:space="preserve">D&lt;20 </t>
    </r>
    <r>
      <rPr>
        <u/>
        <sz val="11"/>
        <color theme="0" tint="-0.249977111117893"/>
        <rFont val="Calibri"/>
        <family val="2"/>
        <scheme val="minor"/>
      </rPr>
      <t>&lt;</t>
    </r>
    <r>
      <rPr>
        <sz val="11"/>
        <color theme="0" tint="-0.249977111117893"/>
        <rFont val="Calibri"/>
        <family val="2"/>
        <scheme val="minor"/>
      </rPr>
      <t>600 HP non-NSPS all years</t>
    </r>
  </si>
  <si>
    <r>
      <t>15</t>
    </r>
    <r>
      <rPr>
        <u/>
        <sz val="11"/>
        <color theme="0" tint="-0.249977111117893"/>
        <rFont val="Calibri"/>
        <family val="2"/>
        <scheme val="minor"/>
      </rPr>
      <t>&lt;</t>
    </r>
    <r>
      <rPr>
        <sz val="11"/>
        <color theme="0" tint="-0.249977111117893"/>
        <rFont val="Calibri"/>
        <family val="2"/>
        <scheme val="minor"/>
      </rPr>
      <t xml:space="preserve">D&lt;20 </t>
    </r>
    <r>
      <rPr>
        <u/>
        <sz val="11"/>
        <color theme="0" tint="-0.249977111117893"/>
        <rFont val="Calibri"/>
        <family val="2"/>
        <scheme val="minor"/>
      </rPr>
      <t>&lt;</t>
    </r>
    <r>
      <rPr>
        <sz val="11"/>
        <color theme="0" tint="-0.249977111117893"/>
        <rFont val="Calibri"/>
        <family val="2"/>
        <scheme val="minor"/>
      </rPr>
      <t>600 HP NSPS Pre-2007</t>
    </r>
  </si>
  <si>
    <r>
      <t>15</t>
    </r>
    <r>
      <rPr>
        <u/>
        <sz val="11"/>
        <color theme="0" tint="-0.249977111117893"/>
        <rFont val="Calibri"/>
        <family val="2"/>
        <scheme val="minor"/>
      </rPr>
      <t>&lt;</t>
    </r>
    <r>
      <rPr>
        <sz val="11"/>
        <color theme="0" tint="-0.249977111117893"/>
        <rFont val="Calibri"/>
        <family val="2"/>
        <scheme val="minor"/>
      </rPr>
      <t xml:space="preserve">D&lt;20 </t>
    </r>
    <r>
      <rPr>
        <u/>
        <sz val="11"/>
        <color theme="0" tint="-0.249977111117893"/>
        <rFont val="Calibri"/>
        <family val="2"/>
        <scheme val="minor"/>
      </rPr>
      <t>&lt;</t>
    </r>
    <r>
      <rPr>
        <sz val="11"/>
        <color theme="0" tint="-0.249977111117893"/>
        <rFont val="Calibri"/>
        <family val="2"/>
        <scheme val="minor"/>
      </rPr>
      <t>600 HP NSPS 2007</t>
    </r>
  </si>
  <si>
    <r>
      <t>15</t>
    </r>
    <r>
      <rPr>
        <u/>
        <sz val="11"/>
        <color theme="0" tint="-0.249977111117893"/>
        <rFont val="Calibri"/>
        <family val="2"/>
        <scheme val="minor"/>
      </rPr>
      <t>&lt;</t>
    </r>
    <r>
      <rPr>
        <sz val="11"/>
        <color theme="0" tint="-0.249977111117893"/>
        <rFont val="Calibri"/>
        <family val="2"/>
        <scheme val="minor"/>
      </rPr>
      <t xml:space="preserve">D&lt;20 </t>
    </r>
    <r>
      <rPr>
        <u/>
        <sz val="11"/>
        <color theme="0" tint="-0.249977111117893"/>
        <rFont val="Calibri"/>
        <family val="2"/>
        <scheme val="minor"/>
      </rPr>
      <t>&lt;</t>
    </r>
    <r>
      <rPr>
        <sz val="11"/>
        <color theme="0" tint="-0.249977111117893"/>
        <rFont val="Calibri"/>
        <family val="2"/>
        <scheme val="minor"/>
      </rPr>
      <t>600 HP NSPS 2014</t>
    </r>
  </si>
  <si>
    <r>
      <t>15</t>
    </r>
    <r>
      <rPr>
        <u/>
        <sz val="11"/>
        <color theme="0" tint="-0.249977111117893"/>
        <rFont val="Calibri"/>
        <family val="2"/>
        <scheme val="minor"/>
      </rPr>
      <t>&lt;</t>
    </r>
    <r>
      <rPr>
        <sz val="11"/>
        <color theme="0" tint="-0.249977111117893"/>
        <rFont val="Calibri"/>
        <family val="2"/>
        <scheme val="minor"/>
      </rPr>
      <t>D&lt;20 &gt;600 HP non-NSPS all years</t>
    </r>
  </si>
  <si>
    <r>
      <t>15</t>
    </r>
    <r>
      <rPr>
        <u/>
        <sz val="11"/>
        <color theme="0" tint="-0.249977111117893"/>
        <rFont val="Calibri"/>
        <family val="2"/>
        <scheme val="minor"/>
      </rPr>
      <t>&lt;</t>
    </r>
    <r>
      <rPr>
        <sz val="11"/>
        <color theme="0" tint="-0.249977111117893"/>
        <rFont val="Calibri"/>
        <family val="2"/>
        <scheme val="minor"/>
      </rPr>
      <t>D&lt;20 &gt;600 HP NSPS Pre-2007</t>
    </r>
  </si>
  <si>
    <r>
      <t>15</t>
    </r>
    <r>
      <rPr>
        <u/>
        <sz val="11"/>
        <color theme="0" tint="-0.249977111117893"/>
        <rFont val="Calibri"/>
        <family val="2"/>
        <scheme val="minor"/>
      </rPr>
      <t>&lt;</t>
    </r>
    <r>
      <rPr>
        <sz val="11"/>
        <color theme="0" tint="-0.249977111117893"/>
        <rFont val="Calibri"/>
        <family val="2"/>
        <scheme val="minor"/>
      </rPr>
      <t>D&lt;20 600 &lt; HP &lt; 4425 NSPS 2007</t>
    </r>
  </si>
  <si>
    <r>
      <t>15</t>
    </r>
    <r>
      <rPr>
        <u/>
        <sz val="11"/>
        <color theme="0" tint="-0.249977111117893"/>
        <rFont val="Calibri"/>
        <family val="2"/>
        <scheme val="minor"/>
      </rPr>
      <t>&lt;</t>
    </r>
    <r>
      <rPr>
        <sz val="11"/>
        <color theme="0" tint="-0.249977111117893"/>
        <rFont val="Calibri"/>
        <family val="2"/>
        <scheme val="minor"/>
      </rPr>
      <t>D&lt;20 HP</t>
    </r>
    <r>
      <rPr>
        <u/>
        <sz val="11"/>
        <color theme="0" tint="-0.249977111117893"/>
        <rFont val="Calibri"/>
        <family val="2"/>
        <scheme val="minor"/>
      </rPr>
      <t xml:space="preserve"> &gt;</t>
    </r>
    <r>
      <rPr>
        <sz val="11"/>
        <color theme="0" tint="-0.249977111117893"/>
        <rFont val="Calibri"/>
        <family val="2"/>
        <scheme val="minor"/>
      </rPr>
      <t xml:space="preserve"> 4425 NSPS 2007</t>
    </r>
  </si>
  <si>
    <r>
      <t>15</t>
    </r>
    <r>
      <rPr>
        <u/>
        <sz val="11"/>
        <color theme="0" tint="-0.249977111117893"/>
        <rFont val="Calibri"/>
        <family val="2"/>
        <scheme val="minor"/>
      </rPr>
      <t>&lt;</t>
    </r>
    <r>
      <rPr>
        <sz val="11"/>
        <color theme="0" tint="-0.249977111117893"/>
        <rFont val="Calibri"/>
        <family val="2"/>
        <scheme val="minor"/>
      </rPr>
      <t>D&lt;20 600 &lt; HP &lt; 2681 NSPS 2014</t>
    </r>
  </si>
  <si>
    <r>
      <t>20</t>
    </r>
    <r>
      <rPr>
        <u/>
        <sz val="11"/>
        <color theme="0" tint="-0.249977111117893"/>
        <rFont val="Calibri"/>
        <family val="2"/>
        <scheme val="minor"/>
      </rPr>
      <t>&lt;</t>
    </r>
    <r>
      <rPr>
        <sz val="11"/>
        <color theme="0" tint="-0.249977111117893"/>
        <rFont val="Calibri"/>
        <family val="2"/>
        <scheme val="minor"/>
      </rPr>
      <t xml:space="preserve">D&lt;25 </t>
    </r>
    <r>
      <rPr>
        <u/>
        <sz val="11"/>
        <color theme="0" tint="-0.249977111117893"/>
        <rFont val="Calibri"/>
        <family val="2"/>
        <scheme val="minor"/>
      </rPr>
      <t>&lt;</t>
    </r>
    <r>
      <rPr>
        <sz val="11"/>
        <color theme="0" tint="-0.249977111117893"/>
        <rFont val="Calibri"/>
        <family val="2"/>
        <scheme val="minor"/>
      </rPr>
      <t>600 HP non-NSPS All years</t>
    </r>
  </si>
  <si>
    <r>
      <t>20</t>
    </r>
    <r>
      <rPr>
        <u/>
        <sz val="11"/>
        <color theme="0" tint="-0.249977111117893"/>
        <rFont val="Calibri"/>
        <family val="2"/>
        <scheme val="minor"/>
      </rPr>
      <t>&lt;</t>
    </r>
    <r>
      <rPr>
        <sz val="11"/>
        <color theme="0" tint="-0.249977111117893"/>
        <rFont val="Calibri"/>
        <family val="2"/>
        <scheme val="minor"/>
      </rPr>
      <t xml:space="preserve">D&lt;25 </t>
    </r>
    <r>
      <rPr>
        <u/>
        <sz val="11"/>
        <color theme="0" tint="-0.249977111117893"/>
        <rFont val="Calibri"/>
        <family val="2"/>
        <scheme val="minor"/>
      </rPr>
      <t>&lt;</t>
    </r>
    <r>
      <rPr>
        <sz val="11"/>
        <color theme="0" tint="-0.249977111117893"/>
        <rFont val="Calibri"/>
        <family val="2"/>
        <scheme val="minor"/>
      </rPr>
      <t>600 HP NSPS Pre-2007</t>
    </r>
  </si>
  <si>
    <r>
      <t>20</t>
    </r>
    <r>
      <rPr>
        <u/>
        <sz val="11"/>
        <color theme="0" tint="-0.249977111117893"/>
        <rFont val="Calibri"/>
        <family val="2"/>
        <scheme val="minor"/>
      </rPr>
      <t>&lt;</t>
    </r>
    <r>
      <rPr>
        <sz val="11"/>
        <color theme="0" tint="-0.249977111117893"/>
        <rFont val="Calibri"/>
        <family val="2"/>
        <scheme val="minor"/>
      </rPr>
      <t xml:space="preserve">D&lt;25 </t>
    </r>
    <r>
      <rPr>
        <u/>
        <sz val="11"/>
        <color theme="0" tint="-0.249977111117893"/>
        <rFont val="Calibri"/>
        <family val="2"/>
        <scheme val="minor"/>
      </rPr>
      <t>&lt;</t>
    </r>
    <r>
      <rPr>
        <sz val="11"/>
        <color theme="0" tint="-0.249977111117893"/>
        <rFont val="Calibri"/>
        <family val="2"/>
        <scheme val="minor"/>
      </rPr>
      <t>600 HP NSPS 2007</t>
    </r>
  </si>
  <si>
    <r>
      <t>20</t>
    </r>
    <r>
      <rPr>
        <u/>
        <sz val="11"/>
        <color theme="0" tint="-0.249977111117893"/>
        <rFont val="Calibri"/>
        <family val="2"/>
        <scheme val="minor"/>
      </rPr>
      <t>&lt;</t>
    </r>
    <r>
      <rPr>
        <sz val="11"/>
        <color theme="0" tint="-0.249977111117893"/>
        <rFont val="Calibri"/>
        <family val="2"/>
        <scheme val="minor"/>
      </rPr>
      <t xml:space="preserve">D&lt;25 </t>
    </r>
    <r>
      <rPr>
        <u/>
        <sz val="11"/>
        <color theme="0" tint="-0.249977111117893"/>
        <rFont val="Calibri"/>
        <family val="2"/>
        <scheme val="minor"/>
      </rPr>
      <t>&lt;</t>
    </r>
    <r>
      <rPr>
        <sz val="11"/>
        <color theme="0" tint="-0.249977111117893"/>
        <rFont val="Calibri"/>
        <family val="2"/>
        <scheme val="minor"/>
      </rPr>
      <t>600 HP NSPS 2014</t>
    </r>
  </si>
  <si>
    <r>
      <t>20</t>
    </r>
    <r>
      <rPr>
        <u/>
        <sz val="11"/>
        <color theme="0" tint="-0.249977111117893"/>
        <rFont val="Calibri"/>
        <family val="2"/>
        <scheme val="minor"/>
      </rPr>
      <t>&lt;</t>
    </r>
    <r>
      <rPr>
        <sz val="11"/>
        <color theme="0" tint="-0.249977111117893"/>
        <rFont val="Calibri"/>
        <family val="2"/>
        <scheme val="minor"/>
      </rPr>
      <t>D&lt;25 &gt;600 HP non-NSPS all years</t>
    </r>
  </si>
  <si>
    <r>
      <t>20</t>
    </r>
    <r>
      <rPr>
        <u/>
        <sz val="11"/>
        <color theme="0" tint="-0.249977111117893"/>
        <rFont val="Calibri"/>
        <family val="2"/>
        <scheme val="minor"/>
      </rPr>
      <t>&lt;</t>
    </r>
    <r>
      <rPr>
        <sz val="11"/>
        <color theme="0" tint="-0.249977111117893"/>
        <rFont val="Calibri"/>
        <family val="2"/>
        <scheme val="minor"/>
      </rPr>
      <t>D&lt;25 &gt;600 HP NSPS Pre-2007</t>
    </r>
  </si>
  <si>
    <r>
      <t>20</t>
    </r>
    <r>
      <rPr>
        <u/>
        <sz val="11"/>
        <color theme="0" tint="-0.249977111117893"/>
        <rFont val="Calibri"/>
        <family val="2"/>
        <scheme val="minor"/>
      </rPr>
      <t>&lt;</t>
    </r>
    <r>
      <rPr>
        <sz val="11"/>
        <color theme="0" tint="-0.249977111117893"/>
        <rFont val="Calibri"/>
        <family val="2"/>
        <scheme val="minor"/>
      </rPr>
      <t>D&lt;25 &gt;600 HP NSPS 2007</t>
    </r>
  </si>
  <si>
    <r>
      <t>20</t>
    </r>
    <r>
      <rPr>
        <u/>
        <sz val="11"/>
        <color theme="0" tint="-0.249977111117893"/>
        <rFont val="Calibri"/>
        <family val="2"/>
        <scheme val="minor"/>
      </rPr>
      <t>&lt;</t>
    </r>
    <r>
      <rPr>
        <sz val="11"/>
        <color theme="0" tint="-0.249977111117893"/>
        <rFont val="Calibri"/>
        <family val="2"/>
        <scheme val="minor"/>
      </rPr>
      <t>D&lt;25 600 &lt; HP &lt; 2681 NSPS 2014</t>
    </r>
  </si>
  <si>
    <r>
      <t>25</t>
    </r>
    <r>
      <rPr>
        <u/>
        <sz val="11"/>
        <color theme="0" tint="-0.249977111117893"/>
        <rFont val="Calibri"/>
        <family val="2"/>
        <scheme val="minor"/>
      </rPr>
      <t>&lt;</t>
    </r>
    <r>
      <rPr>
        <sz val="11"/>
        <color theme="0" tint="-0.249977111117893"/>
        <rFont val="Calibri"/>
        <family val="2"/>
        <scheme val="minor"/>
      </rPr>
      <t xml:space="preserve">D&lt;30 </t>
    </r>
    <r>
      <rPr>
        <u/>
        <sz val="11"/>
        <color theme="0" tint="-0.249977111117893"/>
        <rFont val="Calibri"/>
        <family val="2"/>
        <scheme val="minor"/>
      </rPr>
      <t>&lt;</t>
    </r>
    <r>
      <rPr>
        <sz val="11"/>
        <color theme="0" tint="-0.249977111117893"/>
        <rFont val="Calibri"/>
        <family val="2"/>
        <scheme val="minor"/>
      </rPr>
      <t>600 HP non-NSPS all years</t>
    </r>
  </si>
  <si>
    <r>
      <t>25</t>
    </r>
    <r>
      <rPr>
        <u/>
        <sz val="11"/>
        <color theme="0" tint="-0.249977111117893"/>
        <rFont val="Calibri"/>
        <family val="2"/>
        <scheme val="minor"/>
      </rPr>
      <t>&lt;</t>
    </r>
    <r>
      <rPr>
        <sz val="11"/>
        <color theme="0" tint="-0.249977111117893"/>
        <rFont val="Calibri"/>
        <family val="2"/>
        <scheme val="minor"/>
      </rPr>
      <t xml:space="preserve">D&lt;30 </t>
    </r>
    <r>
      <rPr>
        <u/>
        <sz val="11"/>
        <color theme="0" tint="-0.249977111117893"/>
        <rFont val="Calibri"/>
        <family val="2"/>
        <scheme val="minor"/>
      </rPr>
      <t>&lt;</t>
    </r>
    <r>
      <rPr>
        <sz val="11"/>
        <color theme="0" tint="-0.249977111117893"/>
        <rFont val="Calibri"/>
        <family val="2"/>
        <scheme val="minor"/>
      </rPr>
      <t>600 HP NSPS Pre-2007</t>
    </r>
  </si>
  <si>
    <r>
      <t>25</t>
    </r>
    <r>
      <rPr>
        <u/>
        <sz val="11"/>
        <color theme="0" tint="-0.249977111117893"/>
        <rFont val="Calibri"/>
        <family val="2"/>
        <scheme val="minor"/>
      </rPr>
      <t>&lt;</t>
    </r>
    <r>
      <rPr>
        <sz val="11"/>
        <color theme="0" tint="-0.249977111117893"/>
        <rFont val="Calibri"/>
        <family val="2"/>
        <scheme val="minor"/>
      </rPr>
      <t xml:space="preserve">D&lt;30 </t>
    </r>
    <r>
      <rPr>
        <u/>
        <sz val="11"/>
        <color theme="0" tint="-0.249977111117893"/>
        <rFont val="Calibri"/>
        <family val="2"/>
        <scheme val="minor"/>
      </rPr>
      <t>&lt;</t>
    </r>
    <r>
      <rPr>
        <sz val="11"/>
        <color theme="0" tint="-0.249977111117893"/>
        <rFont val="Calibri"/>
        <family val="2"/>
        <scheme val="minor"/>
      </rPr>
      <t>600 HP NSPS 2007</t>
    </r>
  </si>
  <si>
    <r>
      <t>25</t>
    </r>
    <r>
      <rPr>
        <u/>
        <sz val="11"/>
        <color theme="0" tint="-0.249977111117893"/>
        <rFont val="Calibri"/>
        <family val="2"/>
        <scheme val="minor"/>
      </rPr>
      <t>&lt;</t>
    </r>
    <r>
      <rPr>
        <sz val="11"/>
        <color theme="0" tint="-0.249977111117893"/>
        <rFont val="Calibri"/>
        <family val="2"/>
        <scheme val="minor"/>
      </rPr>
      <t xml:space="preserve">D&lt;30 </t>
    </r>
    <r>
      <rPr>
        <u/>
        <sz val="11"/>
        <color theme="0" tint="-0.249977111117893"/>
        <rFont val="Calibri"/>
        <family val="2"/>
        <scheme val="minor"/>
      </rPr>
      <t>&lt;</t>
    </r>
    <r>
      <rPr>
        <sz val="11"/>
        <color theme="0" tint="-0.249977111117893"/>
        <rFont val="Calibri"/>
        <family val="2"/>
        <scheme val="minor"/>
      </rPr>
      <t>600 HP NSPS 2014</t>
    </r>
  </si>
  <si>
    <r>
      <t>25</t>
    </r>
    <r>
      <rPr>
        <u/>
        <sz val="11"/>
        <color theme="0" tint="-0.249977111117893"/>
        <rFont val="Calibri"/>
        <family val="2"/>
        <scheme val="minor"/>
      </rPr>
      <t>&lt;</t>
    </r>
    <r>
      <rPr>
        <sz val="11"/>
        <color theme="0" tint="-0.249977111117893"/>
        <rFont val="Calibri"/>
        <family val="2"/>
        <scheme val="minor"/>
      </rPr>
      <t>D&lt;30 &gt;600 HP non-NSPS all years</t>
    </r>
  </si>
  <si>
    <r>
      <t>25</t>
    </r>
    <r>
      <rPr>
        <u/>
        <sz val="11"/>
        <color theme="0" tint="-0.249977111117893"/>
        <rFont val="Calibri"/>
        <family val="2"/>
        <scheme val="minor"/>
      </rPr>
      <t>&lt;</t>
    </r>
    <r>
      <rPr>
        <sz val="11"/>
        <color theme="0" tint="-0.249977111117893"/>
        <rFont val="Calibri"/>
        <family val="2"/>
        <scheme val="minor"/>
      </rPr>
      <t>D&lt;30 &gt;600 HP NSPS Pre-2007</t>
    </r>
  </si>
  <si>
    <r>
      <t>25</t>
    </r>
    <r>
      <rPr>
        <u/>
        <sz val="11"/>
        <color theme="0" tint="-0.249977111117893"/>
        <rFont val="Calibri"/>
        <family val="2"/>
        <scheme val="minor"/>
      </rPr>
      <t>&lt;</t>
    </r>
    <r>
      <rPr>
        <sz val="11"/>
        <color theme="0" tint="-0.249977111117893"/>
        <rFont val="Calibri"/>
        <family val="2"/>
        <scheme val="minor"/>
      </rPr>
      <t>D&lt;30 &gt;600 HP NSPS 2007</t>
    </r>
  </si>
  <si>
    <r>
      <t>25</t>
    </r>
    <r>
      <rPr>
        <u/>
        <sz val="11"/>
        <color theme="0" tint="-0.249977111117893"/>
        <rFont val="Calibri"/>
        <family val="2"/>
        <scheme val="minor"/>
      </rPr>
      <t>&lt;</t>
    </r>
    <r>
      <rPr>
        <sz val="11"/>
        <color theme="0" tint="-0.249977111117893"/>
        <rFont val="Calibri"/>
        <family val="2"/>
        <scheme val="minor"/>
      </rPr>
      <t>D&lt;30 600 &lt; HP &lt; 2681  NSPS 2014</t>
    </r>
  </si>
  <si>
    <t>click in orange box to select engine type</t>
  </si>
  <si>
    <t>KW to HP Conversion</t>
  </si>
  <si>
    <t>Type in KW:</t>
  </si>
  <si>
    <r>
      <t xml:space="preserve">D&lt;10 50 </t>
    </r>
    <r>
      <rPr>
        <u/>
        <sz val="11"/>
        <color theme="0" tint="-0.249977111117893"/>
        <rFont val="Calibri"/>
        <family val="2"/>
        <scheme val="minor"/>
      </rPr>
      <t>&lt;</t>
    </r>
    <r>
      <rPr>
        <sz val="11"/>
        <color theme="0" tint="-0.249977111117893"/>
        <rFont val="Calibri"/>
        <family val="2"/>
        <scheme val="minor"/>
      </rPr>
      <t xml:space="preserve"> HP 100 NSPS Pre-2007</t>
    </r>
  </si>
  <si>
    <r>
      <t xml:space="preserve">D&lt;10 50 </t>
    </r>
    <r>
      <rPr>
        <u/>
        <sz val="11"/>
        <color theme="0" tint="-0.249977111117893"/>
        <rFont val="Calibri"/>
        <family val="2"/>
        <scheme val="minor"/>
      </rPr>
      <t>&lt;</t>
    </r>
    <r>
      <rPr>
        <sz val="11"/>
        <color theme="0" tint="-0.249977111117893"/>
        <rFont val="Calibri"/>
        <family val="2"/>
        <scheme val="minor"/>
      </rPr>
      <t xml:space="preserve"> HP 100 NSPS 2007</t>
    </r>
  </si>
  <si>
    <r>
      <t xml:space="preserve">D&lt;10 50 </t>
    </r>
    <r>
      <rPr>
        <u/>
        <sz val="11"/>
        <color theme="0" tint="-0.249977111117893"/>
        <rFont val="Calibri"/>
        <family val="2"/>
        <scheme val="minor"/>
      </rPr>
      <t>&lt;</t>
    </r>
    <r>
      <rPr>
        <sz val="11"/>
        <color theme="0" tint="-0.249977111117893"/>
        <rFont val="Calibri"/>
        <family val="2"/>
        <scheme val="minor"/>
      </rPr>
      <t xml:space="preserve"> HP 100 NSPS 2008</t>
    </r>
  </si>
  <si>
    <r>
      <t xml:space="preserve">D&lt;10 25 </t>
    </r>
    <r>
      <rPr>
        <u/>
        <sz val="11"/>
        <color theme="0" tint="-0.249977111117893"/>
        <rFont val="Calibri"/>
        <family val="2"/>
        <scheme val="minor"/>
      </rPr>
      <t xml:space="preserve">&lt; </t>
    </r>
    <r>
      <rPr>
        <sz val="11"/>
        <color theme="0" tint="-0.249977111117893"/>
        <rFont val="Calibri"/>
        <family val="2"/>
        <scheme val="minor"/>
      </rPr>
      <t>HP &lt; 50 NSPS Pre-2007</t>
    </r>
  </si>
  <si>
    <r>
      <t xml:space="preserve">D&lt;10 25 </t>
    </r>
    <r>
      <rPr>
        <u/>
        <sz val="11"/>
        <color theme="0" tint="-0.249977111117893"/>
        <rFont val="Calibri"/>
        <family val="2"/>
        <scheme val="minor"/>
      </rPr>
      <t xml:space="preserve">&lt; </t>
    </r>
    <r>
      <rPr>
        <sz val="11"/>
        <color theme="0" tint="-0.249977111117893"/>
        <rFont val="Calibri"/>
        <family val="2"/>
        <scheme val="minor"/>
      </rPr>
      <t>HP &lt; 50 NSPS 2007</t>
    </r>
  </si>
  <si>
    <r>
      <t xml:space="preserve">D&lt;10 25 </t>
    </r>
    <r>
      <rPr>
        <u/>
        <sz val="11"/>
        <color theme="0" tint="-0.249977111117893"/>
        <rFont val="Calibri"/>
        <family val="2"/>
        <scheme val="minor"/>
      </rPr>
      <t xml:space="preserve">&lt; </t>
    </r>
    <r>
      <rPr>
        <sz val="11"/>
        <color theme="0" tint="-0.249977111117893"/>
        <rFont val="Calibri"/>
        <family val="2"/>
        <scheme val="minor"/>
      </rPr>
      <t>HP &lt; 50 NSPS 2008</t>
    </r>
  </si>
  <si>
    <r>
      <t xml:space="preserve">D&lt;10 25 </t>
    </r>
    <r>
      <rPr>
        <u/>
        <sz val="11"/>
        <color theme="0" tint="-0.249977111117893"/>
        <rFont val="Calibri"/>
        <family val="2"/>
        <scheme val="minor"/>
      </rPr>
      <t xml:space="preserve">&lt; </t>
    </r>
    <r>
      <rPr>
        <sz val="11"/>
        <color theme="0" tint="-0.249977111117893"/>
        <rFont val="Calibri"/>
        <family val="2"/>
        <scheme val="minor"/>
      </rPr>
      <t>HP &lt; 50 NSPS 2013</t>
    </r>
  </si>
  <si>
    <r>
      <t xml:space="preserve">D&lt;10 100 </t>
    </r>
    <r>
      <rPr>
        <u/>
        <sz val="11"/>
        <color theme="0" tint="-0.249977111117893"/>
        <rFont val="Calibri"/>
        <family val="2"/>
        <scheme val="minor"/>
      </rPr>
      <t>&lt;</t>
    </r>
    <r>
      <rPr>
        <sz val="11"/>
        <color theme="0" tint="-0.249977111117893"/>
        <rFont val="Calibri"/>
        <family val="2"/>
        <scheme val="minor"/>
      </rPr>
      <t xml:space="preserve"> HP 175 NSPS Pre-2007</t>
    </r>
  </si>
  <si>
    <r>
      <t xml:space="preserve">D&lt;10 100 </t>
    </r>
    <r>
      <rPr>
        <u/>
        <sz val="11"/>
        <color theme="0" tint="-0.249977111117893"/>
        <rFont val="Calibri"/>
        <family val="2"/>
        <scheme val="minor"/>
      </rPr>
      <t>&lt;</t>
    </r>
    <r>
      <rPr>
        <sz val="11"/>
        <color theme="0" tint="-0.249977111117893"/>
        <rFont val="Calibri"/>
        <family val="2"/>
        <scheme val="minor"/>
      </rPr>
      <t xml:space="preserve"> HP 175 NSPS 2007</t>
    </r>
  </si>
  <si>
    <r>
      <t xml:space="preserve">D&lt;10 175 </t>
    </r>
    <r>
      <rPr>
        <u/>
        <sz val="11"/>
        <color theme="0" tint="-0.249977111117893"/>
        <rFont val="Calibri"/>
        <family val="2"/>
        <scheme val="minor"/>
      </rPr>
      <t>&lt;</t>
    </r>
    <r>
      <rPr>
        <sz val="11"/>
        <color theme="0" tint="-0.249977111117893"/>
        <rFont val="Calibri"/>
        <family val="2"/>
        <scheme val="minor"/>
      </rPr>
      <t xml:space="preserve"> HP &lt; 600 NSPS Pre-2007</t>
    </r>
  </si>
  <si>
    <r>
      <t xml:space="preserve">D&lt;10 175 </t>
    </r>
    <r>
      <rPr>
        <u/>
        <sz val="11"/>
        <color theme="0" tint="-0.249977111117893"/>
        <rFont val="Calibri"/>
        <family val="2"/>
        <scheme val="minor"/>
      </rPr>
      <t>&lt;</t>
    </r>
    <r>
      <rPr>
        <sz val="11"/>
        <color theme="0" tint="-0.249977111117893"/>
        <rFont val="Calibri"/>
        <family val="2"/>
        <scheme val="minor"/>
      </rPr>
      <t xml:space="preserve"> HP &lt; 600 NSPS 2007</t>
    </r>
  </si>
  <si>
    <t>D&lt;10 &gt;600 HP non-NSPS all years</t>
  </si>
  <si>
    <r>
      <t xml:space="preserve">D&lt;10 600 </t>
    </r>
    <r>
      <rPr>
        <u/>
        <sz val="11"/>
        <color theme="0" tint="-0.249977111117893"/>
        <rFont val="Calibri"/>
        <family val="2"/>
        <scheme val="minor"/>
      </rPr>
      <t>&lt;</t>
    </r>
    <r>
      <rPr>
        <sz val="11"/>
        <color theme="0" tint="-0.249977111117893"/>
        <rFont val="Calibri"/>
        <family val="2"/>
        <scheme val="minor"/>
      </rPr>
      <t xml:space="preserve"> HP &lt; 750 NSPS Pre-2007</t>
    </r>
  </si>
  <si>
    <r>
      <t xml:space="preserve">D&lt;10 600 </t>
    </r>
    <r>
      <rPr>
        <u/>
        <sz val="11"/>
        <color theme="0" tint="-0.249977111117893"/>
        <rFont val="Calibri"/>
        <family val="2"/>
        <scheme val="minor"/>
      </rPr>
      <t>&lt;</t>
    </r>
    <r>
      <rPr>
        <sz val="11"/>
        <color theme="0" tint="-0.249977111117893"/>
        <rFont val="Calibri"/>
        <family val="2"/>
        <scheme val="minor"/>
      </rPr>
      <t xml:space="preserve"> HP &lt; 750 NSPS 2007</t>
    </r>
  </si>
  <si>
    <r>
      <t xml:space="preserve">D&lt;10 750 &lt; HP </t>
    </r>
    <r>
      <rPr>
        <u/>
        <sz val="11"/>
        <color theme="0" tint="-0.249977111117893"/>
        <rFont val="Calibri"/>
        <family val="2"/>
        <scheme val="minor"/>
      </rPr>
      <t>&lt;</t>
    </r>
    <r>
      <rPr>
        <sz val="11"/>
        <color theme="0" tint="-0.249977111117893"/>
        <rFont val="Calibri"/>
        <family val="2"/>
        <scheme val="minor"/>
      </rPr>
      <t xml:space="preserve"> 3000 NSPS Pre-2007</t>
    </r>
  </si>
  <si>
    <r>
      <t xml:space="preserve">D&lt;10 750 &lt; HP </t>
    </r>
    <r>
      <rPr>
        <u/>
        <sz val="11"/>
        <color theme="0" tint="-0.249977111117893"/>
        <rFont val="Calibri"/>
        <family val="2"/>
        <scheme val="minor"/>
      </rPr>
      <t>&lt;</t>
    </r>
    <r>
      <rPr>
        <sz val="11"/>
        <color theme="0" tint="-0.249977111117893"/>
        <rFont val="Calibri"/>
        <family val="2"/>
        <scheme val="minor"/>
      </rPr>
      <t xml:space="preserve"> 3000 NSPS 2007</t>
    </r>
  </si>
  <si>
    <t xml:space="preserve">D&lt;10 HP &gt; 3000 NSPS 2011 </t>
  </si>
  <si>
    <r>
      <t>15</t>
    </r>
    <r>
      <rPr>
        <u/>
        <sz val="11"/>
        <color theme="0" tint="-0.249977111117893"/>
        <rFont val="Calibri"/>
        <family val="2"/>
        <scheme val="minor"/>
      </rPr>
      <t>&lt;</t>
    </r>
    <r>
      <rPr>
        <sz val="11"/>
        <color theme="0" tint="-0.249977111117893"/>
        <rFont val="Calibri"/>
        <family val="2"/>
        <scheme val="minor"/>
      </rPr>
      <t>D&lt;20 &gt;600 HP NSPS 2007</t>
    </r>
  </si>
  <si>
    <r>
      <t>15</t>
    </r>
    <r>
      <rPr>
        <u/>
        <sz val="11"/>
        <color theme="0" tint="-0.249977111117893"/>
        <rFont val="Calibri"/>
        <family val="2"/>
        <scheme val="minor"/>
      </rPr>
      <t>&lt;</t>
    </r>
    <r>
      <rPr>
        <sz val="11"/>
        <color theme="0" tint="-0.249977111117893"/>
        <rFont val="Calibri"/>
        <family val="2"/>
        <scheme val="minor"/>
      </rPr>
      <t>D&lt;20 600 &lt; HP &lt; 2682 NSPS 2014</t>
    </r>
  </si>
  <si>
    <r>
      <t>15</t>
    </r>
    <r>
      <rPr>
        <u/>
        <sz val="11"/>
        <color theme="0" tint="-0.249977111117893"/>
        <rFont val="Calibri"/>
        <family val="2"/>
        <scheme val="minor"/>
      </rPr>
      <t>&lt;</t>
    </r>
    <r>
      <rPr>
        <sz val="11"/>
        <color theme="0" tint="-0.249977111117893"/>
        <rFont val="Calibri"/>
        <family val="2"/>
        <scheme val="minor"/>
      </rPr>
      <t xml:space="preserve">D&lt;20  </t>
    </r>
    <r>
      <rPr>
        <u/>
        <sz val="11"/>
        <color theme="0" tint="-0.249977111117893"/>
        <rFont val="Calibri"/>
        <family val="2"/>
        <scheme val="minor"/>
      </rPr>
      <t>&gt;</t>
    </r>
    <r>
      <rPr>
        <sz val="11"/>
        <color theme="0" tint="-0.249977111117893"/>
        <rFont val="Calibri"/>
        <family val="2"/>
        <scheme val="minor"/>
      </rPr>
      <t>2682 HP NSPS 2014</t>
    </r>
  </si>
  <si>
    <r>
      <t>20</t>
    </r>
    <r>
      <rPr>
        <u/>
        <sz val="11"/>
        <color theme="0" tint="-0.249977111117893"/>
        <rFont val="Calibri"/>
        <family val="2"/>
        <scheme val="minor"/>
      </rPr>
      <t>&lt;</t>
    </r>
    <r>
      <rPr>
        <sz val="11"/>
        <color theme="0" tint="-0.249977111117893"/>
        <rFont val="Calibri"/>
        <family val="2"/>
        <scheme val="minor"/>
      </rPr>
      <t xml:space="preserve">D&lt;25 </t>
    </r>
    <r>
      <rPr>
        <u/>
        <sz val="11"/>
        <color theme="0" tint="-0.249977111117893"/>
        <rFont val="Calibri"/>
        <family val="2"/>
        <scheme val="minor"/>
      </rPr>
      <t>&gt;</t>
    </r>
    <r>
      <rPr>
        <sz val="11"/>
        <color theme="0" tint="-0.249977111117893"/>
        <rFont val="Calibri"/>
        <family val="2"/>
        <scheme val="minor"/>
      </rPr>
      <t>2682 HP NSPS 2014</t>
    </r>
  </si>
  <si>
    <r>
      <t>25</t>
    </r>
    <r>
      <rPr>
        <u/>
        <sz val="11"/>
        <color theme="0" tint="-0.249977111117893"/>
        <rFont val="Calibri"/>
        <family val="2"/>
        <scheme val="minor"/>
      </rPr>
      <t>&lt;</t>
    </r>
    <r>
      <rPr>
        <sz val="11"/>
        <color theme="0" tint="-0.249977111117893"/>
        <rFont val="Calibri"/>
        <family val="2"/>
        <scheme val="minor"/>
      </rPr>
      <t>D&lt;30 600 &lt; HP &lt; 2682  NSPS 2014</t>
    </r>
  </si>
  <si>
    <r>
      <t>25</t>
    </r>
    <r>
      <rPr>
        <u/>
        <sz val="11"/>
        <color theme="0" tint="-0.249977111117893"/>
        <rFont val="Calibri"/>
        <family val="2"/>
        <scheme val="minor"/>
      </rPr>
      <t>&lt;</t>
    </r>
    <r>
      <rPr>
        <sz val="11"/>
        <color theme="0" tint="-0.249977111117893"/>
        <rFont val="Calibri"/>
        <family val="2"/>
        <scheme val="minor"/>
      </rPr>
      <t xml:space="preserve">D&lt;30 </t>
    </r>
    <r>
      <rPr>
        <u/>
        <sz val="11"/>
        <color theme="0" tint="-0.249977111117893"/>
        <rFont val="Calibri"/>
        <family val="2"/>
        <scheme val="minor"/>
      </rPr>
      <t>&gt;</t>
    </r>
    <r>
      <rPr>
        <sz val="11"/>
        <color theme="0" tint="-0.249977111117893"/>
        <rFont val="Calibri"/>
        <family val="2"/>
        <scheme val="minor"/>
      </rPr>
      <t xml:space="preserve"> 2682 HP  NSPS 2014</t>
    </r>
  </si>
  <si>
    <t>10&lt;D&lt;15 600 &lt; HP &lt; 4958 HP NSPS 2013</t>
  </si>
  <si>
    <t>All/Any</t>
  </si>
  <si>
    <r>
      <rPr>
        <u/>
        <sz val="11"/>
        <color theme="0" tint="-0.249977111117893"/>
        <rFont val="Calibri"/>
        <family val="2"/>
        <scheme val="minor"/>
      </rPr>
      <t>&lt;</t>
    </r>
    <r>
      <rPr>
        <sz val="11"/>
        <color theme="0" tint="-0.249977111117893"/>
        <rFont val="Calibri"/>
        <family val="2"/>
        <scheme val="minor"/>
      </rPr>
      <t>600HP non-NSPS all years</t>
    </r>
  </si>
  <si>
    <t>&lt;11 HP NSPS Pre-2011</t>
  </si>
  <si>
    <r>
      <t>11</t>
    </r>
    <r>
      <rPr>
        <u/>
        <sz val="11"/>
        <color theme="0" tint="-0.249977111117893"/>
        <rFont val="Calibri"/>
        <family val="2"/>
        <scheme val="minor"/>
      </rPr>
      <t>&lt;</t>
    </r>
    <r>
      <rPr>
        <sz val="11"/>
        <color theme="0" tint="-0.249977111117893"/>
        <rFont val="Calibri"/>
        <family val="2"/>
        <scheme val="minor"/>
      </rPr>
      <t xml:space="preserve"> HP &lt;25 NSPS Pre-2011</t>
    </r>
  </si>
  <si>
    <r>
      <t>11</t>
    </r>
    <r>
      <rPr>
        <u/>
        <sz val="11"/>
        <color theme="0" tint="-0.249977111117893"/>
        <rFont val="Calibri"/>
        <family val="2"/>
        <scheme val="minor"/>
      </rPr>
      <t>&lt;</t>
    </r>
    <r>
      <rPr>
        <sz val="11"/>
        <color theme="0" tint="-0.249977111117893"/>
        <rFont val="Calibri"/>
        <family val="2"/>
        <scheme val="minor"/>
      </rPr>
      <t xml:space="preserve"> HP &lt;25 NSPS 2011</t>
    </r>
  </si>
  <si>
    <r>
      <t xml:space="preserve">25 </t>
    </r>
    <r>
      <rPr>
        <u/>
        <sz val="11"/>
        <color theme="0" tint="-0.249977111117893"/>
        <rFont val="Calibri"/>
        <family val="2"/>
        <scheme val="minor"/>
      </rPr>
      <t xml:space="preserve">&lt; </t>
    </r>
    <r>
      <rPr>
        <sz val="11"/>
        <color theme="0" tint="-0.249977111117893"/>
        <rFont val="Calibri"/>
        <family val="2"/>
        <scheme val="minor"/>
      </rPr>
      <t>HP &lt; 50 NSPS Pre-2011</t>
    </r>
  </si>
  <si>
    <r>
      <t xml:space="preserve">25 </t>
    </r>
    <r>
      <rPr>
        <u/>
        <sz val="11"/>
        <color theme="0" tint="-0.249977111117893"/>
        <rFont val="Calibri"/>
        <family val="2"/>
        <scheme val="minor"/>
      </rPr>
      <t xml:space="preserve">&lt; </t>
    </r>
    <r>
      <rPr>
        <sz val="11"/>
        <color theme="0" tint="-0.249977111117893"/>
        <rFont val="Calibri"/>
        <family val="2"/>
        <scheme val="minor"/>
      </rPr>
      <t>HP &lt; 50 NSPS 2011</t>
    </r>
  </si>
  <si>
    <r>
      <t xml:space="preserve">50 </t>
    </r>
    <r>
      <rPr>
        <u/>
        <sz val="11"/>
        <color theme="0" tint="-0.249977111117893"/>
        <rFont val="Calibri"/>
        <family val="2"/>
        <scheme val="minor"/>
      </rPr>
      <t xml:space="preserve">&lt; </t>
    </r>
    <r>
      <rPr>
        <sz val="11"/>
        <color theme="0" tint="-0.249977111117893"/>
        <rFont val="Calibri"/>
        <family val="2"/>
        <scheme val="minor"/>
      </rPr>
      <t>HP &lt; 100 NSPS Pre-2011</t>
    </r>
  </si>
  <si>
    <r>
      <t>50</t>
    </r>
    <r>
      <rPr>
        <u/>
        <sz val="11"/>
        <color theme="0" tint="-0.249977111117893"/>
        <rFont val="Calibri"/>
        <family val="2"/>
        <scheme val="minor"/>
      </rPr>
      <t xml:space="preserve">&lt; </t>
    </r>
    <r>
      <rPr>
        <sz val="11"/>
        <color theme="0" tint="-0.249977111117893"/>
        <rFont val="Calibri"/>
        <family val="2"/>
        <scheme val="minor"/>
      </rPr>
      <t>HP &lt; 100 NSPS 2011</t>
    </r>
  </si>
  <si>
    <r>
      <t xml:space="preserve">100 </t>
    </r>
    <r>
      <rPr>
        <u/>
        <sz val="11"/>
        <color theme="0" tint="-0.249977111117893"/>
        <rFont val="Calibri"/>
        <family val="2"/>
        <scheme val="minor"/>
      </rPr>
      <t xml:space="preserve">&lt; </t>
    </r>
    <r>
      <rPr>
        <sz val="11"/>
        <color theme="0" tint="-0.249977111117893"/>
        <rFont val="Calibri"/>
        <family val="2"/>
        <scheme val="minor"/>
      </rPr>
      <t>HP &lt; 175 NSPS Pre-2010</t>
    </r>
  </si>
  <si>
    <r>
      <t xml:space="preserve">100 </t>
    </r>
    <r>
      <rPr>
        <u/>
        <sz val="11"/>
        <color theme="0" tint="-0.249977111117893"/>
        <rFont val="Calibri"/>
        <family val="2"/>
        <scheme val="minor"/>
      </rPr>
      <t xml:space="preserve">&lt; </t>
    </r>
    <r>
      <rPr>
        <sz val="11"/>
        <color theme="0" tint="-0.249977111117893"/>
        <rFont val="Calibri"/>
        <family val="2"/>
        <scheme val="minor"/>
      </rPr>
      <t>HP &lt; 175 NSPS 2010</t>
    </r>
  </si>
  <si>
    <r>
      <t xml:space="preserve">175 </t>
    </r>
    <r>
      <rPr>
        <u/>
        <sz val="11"/>
        <color theme="0" tint="-0.249977111117893"/>
        <rFont val="Calibri"/>
        <family val="2"/>
        <scheme val="minor"/>
      </rPr>
      <t>&lt;</t>
    </r>
    <r>
      <rPr>
        <sz val="11"/>
        <color theme="0" tint="-0.249977111117893"/>
        <rFont val="Calibri"/>
        <family val="2"/>
        <scheme val="minor"/>
      </rPr>
      <t xml:space="preserve"> HP &lt;600 NSPS Pre-2009</t>
    </r>
  </si>
  <si>
    <r>
      <t xml:space="preserve">175 </t>
    </r>
    <r>
      <rPr>
        <u/>
        <sz val="11"/>
        <color theme="0" tint="-0.249977111117893"/>
        <rFont val="Calibri"/>
        <family val="2"/>
        <scheme val="minor"/>
      </rPr>
      <t>&lt;</t>
    </r>
    <r>
      <rPr>
        <sz val="11"/>
        <color theme="0" tint="-0.249977111117893"/>
        <rFont val="Calibri"/>
        <family val="2"/>
        <scheme val="minor"/>
      </rPr>
      <t xml:space="preserve"> HP &lt;600 NSPS 2009</t>
    </r>
  </si>
  <si>
    <t>&gt;600 HP Non-NSPS All years</t>
  </si>
  <si>
    <t>600 &lt; HP &lt; 750 NSPS Pre-2009</t>
  </si>
  <si>
    <t>600 &lt; HP &lt; 750 NSPS 2009</t>
  </si>
  <si>
    <t>&gt;750 HP NSPS Pre-2008</t>
  </si>
  <si>
    <t>&gt;750 HP NSPS 2008</t>
  </si>
  <si>
    <t>&lt;11 HP NSPS 2011</t>
  </si>
  <si>
    <r>
      <t xml:space="preserve">Criteria Pollutant Emission Factors for Stationary </t>
    </r>
    <r>
      <rPr>
        <b/>
        <i/>
        <sz val="12"/>
        <color rgb="FF0000FF"/>
        <rFont val="Arial"/>
        <family val="2"/>
      </rPr>
      <t>Spark Ignition</t>
    </r>
    <r>
      <rPr>
        <b/>
        <sz val="12"/>
        <color rgb="FF000000"/>
        <rFont val="Arial"/>
        <family val="2"/>
      </rPr>
      <t xml:space="preserve"> Internal Combustion Engines </t>
    </r>
  </si>
  <si>
    <r>
      <t>SO</t>
    </r>
    <r>
      <rPr>
        <b/>
        <vertAlign val="subscript"/>
        <sz val="12"/>
        <color rgb="FF000000"/>
        <rFont val="Times New Roman"/>
        <family val="1"/>
      </rPr>
      <t>X</t>
    </r>
  </si>
  <si>
    <r>
      <t>PM</t>
    </r>
    <r>
      <rPr>
        <b/>
        <vertAlign val="subscript"/>
        <sz val="12"/>
        <color rgb="FF000000"/>
        <rFont val="Times New Roman"/>
        <family val="1"/>
      </rPr>
      <t>10</t>
    </r>
  </si>
  <si>
    <r>
      <t>PM</t>
    </r>
    <r>
      <rPr>
        <b/>
        <vertAlign val="subscript"/>
        <sz val="12"/>
        <color rgb="FF000000"/>
        <rFont val="Times New Roman"/>
        <family val="1"/>
      </rPr>
      <t>2.5</t>
    </r>
  </si>
  <si>
    <t>NOx</t>
  </si>
  <si>
    <t>hover mouse cursor over red text to see notes</t>
  </si>
  <si>
    <t xml:space="preserve">NOX </t>
  </si>
  <si>
    <t>NOX</t>
  </si>
  <si>
    <t>SOX</t>
  </si>
  <si>
    <t>PM10</t>
  </si>
  <si>
    <t>PM2.5</t>
  </si>
  <si>
    <r>
      <t>NO</t>
    </r>
    <r>
      <rPr>
        <b/>
        <vertAlign val="subscript"/>
        <sz val="11"/>
        <color rgb="FFFF0000"/>
        <rFont val="Times New Roman"/>
        <family val="1"/>
      </rPr>
      <t>X</t>
    </r>
  </si>
  <si>
    <r>
      <t>SO</t>
    </r>
    <r>
      <rPr>
        <b/>
        <vertAlign val="subscript"/>
        <sz val="11"/>
        <color rgb="FFFF0000"/>
        <rFont val="Times New Roman"/>
        <family val="1"/>
      </rPr>
      <t>X</t>
    </r>
  </si>
  <si>
    <r>
      <t>PM</t>
    </r>
    <r>
      <rPr>
        <b/>
        <vertAlign val="subscript"/>
        <sz val="11"/>
        <color rgb="FFFF0000"/>
        <rFont val="Times New Roman"/>
        <family val="1"/>
      </rPr>
      <t>10</t>
    </r>
  </si>
  <si>
    <r>
      <t>PM</t>
    </r>
    <r>
      <rPr>
        <b/>
        <vertAlign val="subscript"/>
        <sz val="11"/>
        <color rgb="FFFF0000"/>
        <rFont val="Times New Roman"/>
        <family val="1"/>
      </rPr>
      <t>2.5</t>
    </r>
  </si>
  <si>
    <r>
      <t xml:space="preserve">10 </t>
    </r>
    <r>
      <rPr>
        <b/>
        <u/>
        <sz val="12"/>
        <color rgb="FF000000"/>
        <rFont val="Times New Roman"/>
        <family val="1"/>
      </rPr>
      <t>&lt;</t>
    </r>
    <r>
      <rPr>
        <b/>
        <sz val="12"/>
        <color rgb="FF000000"/>
        <rFont val="Times New Roman"/>
        <family val="1"/>
      </rPr>
      <t xml:space="preserve"> D &lt; 15</t>
    </r>
  </si>
  <si>
    <t>10&lt;D&lt;15 &gt;600 HP non-NSPS all years</t>
  </si>
  <si>
    <t>20&lt;D&lt;25 &lt;600 HP NSPS 2007</t>
  </si>
  <si>
    <t>25&lt;D&lt;30 600 &lt; HP &lt; 2681  NSPS 2014</t>
  </si>
  <si>
    <t>15&lt;D&lt;20 &lt;600 HP NSPS 2007</t>
  </si>
  <si>
    <t xml:space="preserve">SOX </t>
  </si>
  <si>
    <r>
      <t>NO</t>
    </r>
    <r>
      <rPr>
        <b/>
        <vertAlign val="subscript"/>
        <sz val="12"/>
        <color rgb="FF000000"/>
        <rFont val="Times New Roman"/>
        <family val="1"/>
      </rPr>
      <t>X</t>
    </r>
  </si>
  <si>
    <t xml:space="preserve">VOC </t>
  </si>
  <si>
    <r>
      <t>PM</t>
    </r>
    <r>
      <rPr>
        <b/>
        <vertAlign val="subscript"/>
        <sz val="12"/>
        <color rgb="FF000000"/>
        <rFont val="Times New Roman"/>
        <family val="1"/>
      </rPr>
      <t xml:space="preserve">10 </t>
    </r>
  </si>
  <si>
    <t xml:space="preserve">note (b) </t>
  </si>
  <si>
    <t>20&lt;D&lt;25 &gt;600 HP NSPS Pre-2007</t>
  </si>
  <si>
    <t>25&lt;D&lt;30 &gt;600 HP NSPS 2007</t>
  </si>
  <si>
    <t>This spreadsheet helps estimate a facility's potential to emit. It is provided for the convenience of the permitted community. DHEC does not guarantee the accuracy or appropriateness of this information. Emission factor sources are subject to revision or correction. It is the permittee's responsibility to verify the accuracy of the information. DHEC is not liable for errors or omissions.</t>
  </si>
  <si>
    <t>Revisions</t>
  </si>
  <si>
    <t>Date</t>
  </si>
  <si>
    <t>Author</t>
  </si>
  <si>
    <t>Change(s)</t>
  </si>
  <si>
    <t>Compression Ignition Engines</t>
  </si>
  <si>
    <t>Spark Ignition Engines</t>
  </si>
  <si>
    <t>Turbine Engines</t>
  </si>
  <si>
    <t>Electric Generation Distillate Oil (Diesel) Turbine</t>
  </si>
  <si>
    <t>Electric Generation Distillate Oil (Diesel) Reciprocating</t>
  </si>
  <si>
    <t>Electric Generation Natural Gas Turbine</t>
  </si>
  <si>
    <t>Electric Generation Natural Gas Reciprocating</t>
  </si>
  <si>
    <t>Electric Generation Landfill Gas Turbine</t>
  </si>
  <si>
    <t>Electric Generation Landfill Gas Reciprocating</t>
  </si>
  <si>
    <t>Industrial Distillate Oil (Diesel) Reciprocating</t>
  </si>
  <si>
    <t>Industrial Distillate Oil (Diesel) Reciprocating: Cogeneration</t>
  </si>
  <si>
    <t>Industrial Distillate Oil (Diesel) Reciprocating: Exhaust</t>
  </si>
  <si>
    <t>Industrial Natural Gas Turbine</t>
  </si>
  <si>
    <t>Industrial Natural Gas Reciprocating</t>
  </si>
  <si>
    <t>Industrial Natural Gas 2-cycle Lean Burn</t>
  </si>
  <si>
    <t>Industrial Natural Gas 4-cycle Rich Burn</t>
  </si>
  <si>
    <t>Industrial Natural Gas 4-cycle Lean Burn</t>
  </si>
  <si>
    <t>Industrial Natural Gas 4-cycle Clean Burn</t>
  </si>
  <si>
    <t>Industrial Diesel Large Bore Engine</t>
  </si>
  <si>
    <t>Industrial Kerosene/Naphtha (Jet Fuel) Reciprocating: Exhaust</t>
  </si>
  <si>
    <t>Industrial Liquified Petroleum Gas (LPG) Propane: Reciprocating</t>
  </si>
  <si>
    <t>Industrial Liquified Petroleum Gas (LPG) Butane: Reciprocating</t>
  </si>
  <si>
    <t>Industrial Gasoline Reciprocating Engine</t>
  </si>
  <si>
    <t>Commercial/Institutional Distillate Oil (Diesel) Reciprocating</t>
  </si>
  <si>
    <t>Commercial/Institutional Natural Gas Reciprocating</t>
  </si>
  <si>
    <t>Commercial/Institutional Natural Gas Turbine</t>
  </si>
  <si>
    <t>Commercial/Institutional Gasoline Reciprocating</t>
  </si>
  <si>
    <t>Commercial/Institutional Diesel Large Bore Engine</t>
  </si>
  <si>
    <t>Commercial/Institutional Landfill Gas Turbine</t>
  </si>
  <si>
    <t>Commercial/Institutional Liquified Petroleum Gas (LPG) Propane: Reciprocating</t>
  </si>
  <si>
    <t>Engine Testing Reciprocating Engine Gasoline</t>
  </si>
  <si>
    <t>Engine Testing Reciprocating Engine Diesel/Kerosene</t>
  </si>
  <si>
    <t>Engine Testing Reciprocating Engine Liquified Petroleum Gas (LPG)</t>
  </si>
  <si>
    <t>Engine Testing Reciprocating Engine Other Not Classified</t>
  </si>
  <si>
    <t>SCCs by Type</t>
  </si>
  <si>
    <t>All Engine SCCs and  Descriptions</t>
  </si>
  <si>
    <t xml:space="preserve">Non-Emergency Compression Ignition with                                                Cylinder Displacement (D) less than 10 Liters </t>
  </si>
  <si>
    <t>Non-Emergency Compression Ignition with                                                Cylinder Displacement (D) equal to/greater than                           10 liters but less than 15 liters</t>
  </si>
  <si>
    <t>Non-Emergency Compression Ignition with                                                Cylinder Displacement (D) equal to/greater than                           15 liters but less than 20 liters</t>
  </si>
  <si>
    <t>Non-Emergency Compression Ignition with                                                Cylinder Displacement (D) equal to/greater than                           20 liters but less than 25 liters</t>
  </si>
  <si>
    <t>Non-Emergency Compression Ignition with                                                Cylinder Displacement (D) equal to/greater than                           25 liters but less than 30 liters</t>
  </si>
  <si>
    <t>Emergency Non-Fire Pump Compression Ignition Cylinder Displacement (D) less than 10 Liters</t>
  </si>
  <si>
    <t>D= cylinder displacement</t>
  </si>
  <si>
    <t>Fire Pump Compression Ignition All/Any Cylinder Displacements (D)</t>
  </si>
  <si>
    <t>Hobbs</t>
  </si>
  <si>
    <t>added buttons on Start Page sheet to HAPs sheets</t>
  </si>
  <si>
    <t>Entire chart of factors is also available below</t>
  </si>
  <si>
    <t>For propane or butane-fueled engines, use the above factors.  However, you will need to convert the energy content to account for this.  From AP-42 Appendix A page A-6, use 97,400 BTUs/gal for butane and 90,500 BTUs/gal for propane.  Divide by 1,000,000 to convert that to MMBTU and use this chart next.</t>
  </si>
  <si>
    <t>D&lt;10 175 &lt; HP &lt;600 NSPS 2011</t>
  </si>
  <si>
    <t>added instructions tab and heat values tab</t>
  </si>
  <si>
    <t>CO2</t>
  </si>
  <si>
    <t>CH4</t>
  </si>
  <si>
    <t>N2O</t>
  </si>
  <si>
    <t>All Stationary Compression Ignition Engine</t>
  </si>
  <si>
    <t>1.32+00</t>
  </si>
  <si>
    <r>
      <t>CO2e</t>
    </r>
    <r>
      <rPr>
        <vertAlign val="superscript"/>
        <sz val="14"/>
        <color theme="1"/>
        <rFont val="Calibri"/>
        <family val="2"/>
        <scheme val="minor"/>
      </rPr>
      <t>a</t>
    </r>
  </si>
  <si>
    <r>
      <t>lb/hp-hr</t>
    </r>
    <r>
      <rPr>
        <vertAlign val="superscript"/>
        <sz val="14"/>
        <color rgb="FF000000"/>
        <rFont val="Times New Roman"/>
        <family val="1"/>
      </rPr>
      <t>b</t>
    </r>
    <r>
      <rPr>
        <sz val="14"/>
        <color rgb="FF000000"/>
        <rFont val="Times New Roman"/>
        <family val="1"/>
      </rPr>
      <t xml:space="preserve"> </t>
    </r>
  </si>
  <si>
    <t>added Greenhouse House Gas emission factors for compression ignition engines</t>
  </si>
  <si>
    <t>Use only the GHG emission factors here for Greenhouse Gases that are present in the SLEIS factor table for the SCC of the engine in question.</t>
  </si>
</sst>
</file>

<file path=xl/styles.xml><?xml version="1.0" encoding="utf-8"?>
<styleSheet xmlns="http://schemas.openxmlformats.org/spreadsheetml/2006/main">
  <fonts count="56">
    <font>
      <sz val="11"/>
      <color theme="1"/>
      <name val="Calibri"/>
      <family val="2"/>
      <scheme val="minor"/>
    </font>
    <font>
      <sz val="7"/>
      <color rgb="FF000000"/>
      <name val="Times New Roman"/>
      <family val="1"/>
    </font>
    <font>
      <b/>
      <sz val="11"/>
      <color theme="1"/>
      <name val="Calibri"/>
      <family val="2"/>
      <scheme val="minor"/>
    </font>
    <font>
      <b/>
      <sz val="12"/>
      <color rgb="FF000000"/>
      <name val="Times New Roman"/>
      <family val="1"/>
    </font>
    <font>
      <sz val="11"/>
      <color rgb="FF000000"/>
      <name val="Calibri"/>
      <family val="2"/>
      <scheme val="minor"/>
    </font>
    <font>
      <b/>
      <sz val="12"/>
      <color rgb="FF000000"/>
      <name val="Arial"/>
      <family val="2"/>
    </font>
    <font>
      <b/>
      <i/>
      <sz val="12"/>
      <color rgb="FF0000FF"/>
      <name val="Arial"/>
      <family val="2"/>
    </font>
    <font>
      <b/>
      <sz val="11"/>
      <color theme="1"/>
      <name val="Arial"/>
      <family val="2"/>
    </font>
    <font>
      <sz val="10"/>
      <color rgb="FF000000"/>
      <name val="Times New Roman"/>
      <family val="1"/>
    </font>
    <font>
      <b/>
      <sz val="11"/>
      <color rgb="FFFF0000"/>
      <name val="Times New Roman"/>
      <family val="1"/>
    </font>
    <font>
      <b/>
      <sz val="11"/>
      <color rgb="FF000000"/>
      <name val="Times New Roman"/>
      <family val="1"/>
    </font>
    <font>
      <b/>
      <sz val="9"/>
      <color rgb="FF000000"/>
      <name val="Times New Roman"/>
      <family val="1"/>
    </font>
    <font>
      <b/>
      <sz val="10"/>
      <color rgb="FF000000"/>
      <name val="Times New Roman"/>
      <family val="1"/>
    </font>
    <font>
      <sz val="10"/>
      <color rgb="FF000000"/>
      <name val="Calibri"/>
      <family val="2"/>
      <scheme val="minor"/>
    </font>
    <font>
      <sz val="11"/>
      <color rgb="FFFFFF00"/>
      <name val="Calibri"/>
      <family val="2"/>
      <scheme val="minor"/>
    </font>
    <font>
      <b/>
      <sz val="11"/>
      <color rgb="FFFFFF00"/>
      <name val="Times New Roman"/>
      <family val="1"/>
    </font>
    <font>
      <sz val="12"/>
      <color theme="1"/>
      <name val="Calibri"/>
      <family val="2"/>
      <scheme val="minor"/>
    </font>
    <font>
      <sz val="11"/>
      <color rgb="FFFFFF00"/>
      <name val="Arial Black"/>
      <family val="2"/>
    </font>
    <font>
      <b/>
      <sz val="11"/>
      <color rgb="FFFFFF00"/>
      <name val="Calibri"/>
      <family val="2"/>
      <scheme val="minor"/>
    </font>
    <font>
      <sz val="16"/>
      <color rgb="FFFF0000"/>
      <name val="Arial Black"/>
      <family val="2"/>
    </font>
    <font>
      <b/>
      <sz val="12"/>
      <color rgb="FF000000"/>
      <name val="Bookman Old Style"/>
      <family val="1"/>
    </font>
    <font>
      <sz val="11"/>
      <color theme="0" tint="-0.249977111117893"/>
      <name val="Calibri"/>
      <family val="2"/>
      <scheme val="minor"/>
    </font>
    <font>
      <u/>
      <sz val="11"/>
      <color theme="0" tint="-0.249977111117893"/>
      <name val="Calibri"/>
      <family val="2"/>
      <scheme val="minor"/>
    </font>
    <font>
      <b/>
      <sz val="7"/>
      <color rgb="FF000000"/>
      <name val="Times New Roman"/>
      <family val="1"/>
    </font>
    <font>
      <b/>
      <sz val="8"/>
      <color rgb="FF000000"/>
      <name val="Times New Roman"/>
      <family val="1"/>
    </font>
    <font>
      <b/>
      <sz val="11"/>
      <color rgb="FF000000"/>
      <name val="Calibri"/>
      <family val="2"/>
      <scheme val="minor"/>
    </font>
    <font>
      <b/>
      <sz val="8"/>
      <color theme="1"/>
      <name val="Calibri"/>
      <family val="2"/>
      <scheme val="minor"/>
    </font>
    <font>
      <b/>
      <vertAlign val="subscript"/>
      <sz val="12"/>
      <color rgb="FF000000"/>
      <name val="Times New Roman"/>
      <family val="1"/>
    </font>
    <font>
      <b/>
      <sz val="12"/>
      <color rgb="FFFF0000"/>
      <name val="Times New Roman"/>
      <family val="1"/>
    </font>
    <font>
      <b/>
      <sz val="18"/>
      <color rgb="FF000000"/>
      <name val="Times New Roman"/>
      <family val="1"/>
    </font>
    <font>
      <b/>
      <sz val="8"/>
      <color rgb="FFFF0000"/>
      <name val="Times New Roman"/>
      <family val="1"/>
    </font>
    <font>
      <b/>
      <sz val="11"/>
      <color rgb="FFFF0000"/>
      <name val="Calibri"/>
      <family val="2"/>
      <scheme val="minor"/>
    </font>
    <font>
      <b/>
      <sz val="9"/>
      <color rgb="FFFF0000"/>
      <name val="Times New Roman"/>
      <family val="1"/>
    </font>
    <font>
      <sz val="9"/>
      <color indexed="81"/>
      <name val="Tahoma"/>
      <family val="2"/>
    </font>
    <font>
      <b/>
      <sz val="9"/>
      <color indexed="81"/>
      <name val="Tahoma"/>
      <charset val="1"/>
    </font>
    <font>
      <b/>
      <sz val="9"/>
      <color indexed="81"/>
      <name val="Tahoma"/>
      <family val="2"/>
    </font>
    <font>
      <b/>
      <sz val="11"/>
      <color rgb="FFFF0000"/>
      <name val="Bookman Old Style"/>
      <family val="1"/>
    </font>
    <font>
      <b/>
      <vertAlign val="subscript"/>
      <sz val="11"/>
      <color rgb="FFFF0000"/>
      <name val="Times New Roman"/>
      <family val="1"/>
    </font>
    <font>
      <sz val="7"/>
      <color rgb="FFFF0000"/>
      <name val="Times New Roman"/>
      <family val="1"/>
    </font>
    <font>
      <sz val="7"/>
      <name val="Times New Roman"/>
      <family val="1"/>
    </font>
    <font>
      <b/>
      <u/>
      <sz val="12"/>
      <color rgb="FF000000"/>
      <name val="Times New Roman"/>
      <family val="1"/>
    </font>
    <font>
      <b/>
      <sz val="12"/>
      <color theme="1"/>
      <name val="Bookman Old Style"/>
      <family val="1"/>
    </font>
    <font>
      <i/>
      <sz val="9"/>
      <color rgb="FFFF0000"/>
      <name val="Calibri"/>
      <family val="2"/>
    </font>
    <font>
      <sz val="20"/>
      <color rgb="FFFF0000"/>
      <name val="Arial Black"/>
      <family val="2"/>
    </font>
    <font>
      <sz val="12"/>
      <color theme="1"/>
      <name val="Bookman Old Style"/>
      <family val="1"/>
    </font>
    <font>
      <sz val="12"/>
      <name val="Bookman Old Style"/>
      <family val="1"/>
    </font>
    <font>
      <b/>
      <sz val="14"/>
      <name val="Bookman Old Style"/>
      <family val="1"/>
    </font>
    <font>
      <b/>
      <sz val="16"/>
      <name val="Arial Black"/>
      <family val="2"/>
    </font>
    <font>
      <b/>
      <sz val="11"/>
      <color indexed="39"/>
      <name val="Bookman Old Style"/>
      <family val="1"/>
    </font>
    <font>
      <b/>
      <sz val="12"/>
      <color theme="1"/>
      <name val="Calibri"/>
      <family val="2"/>
      <scheme val="minor"/>
    </font>
    <font>
      <b/>
      <sz val="11"/>
      <color rgb="FF0000FF"/>
      <name val="Calibri"/>
      <family val="2"/>
      <scheme val="minor"/>
    </font>
    <font>
      <b/>
      <i/>
      <sz val="11"/>
      <color rgb="FFFFFF00"/>
      <name val="Calibri"/>
      <family val="2"/>
      <scheme val="minor"/>
    </font>
    <font>
      <sz val="14"/>
      <color theme="1"/>
      <name val="Calibri"/>
      <family val="2"/>
      <scheme val="minor"/>
    </font>
    <font>
      <sz val="14"/>
      <color rgb="FF000000"/>
      <name val="Times New Roman"/>
      <family val="1"/>
    </font>
    <font>
      <vertAlign val="superscript"/>
      <sz val="14"/>
      <color theme="1"/>
      <name val="Calibri"/>
      <family val="2"/>
      <scheme val="minor"/>
    </font>
    <font>
      <vertAlign val="superscript"/>
      <sz val="14"/>
      <color rgb="FF000000"/>
      <name val="Times New Roman"/>
      <family val="1"/>
    </font>
  </fonts>
  <fills count="1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0000FF"/>
        <bgColor indexed="64"/>
      </patternFill>
    </fill>
    <fill>
      <patternFill patternType="solid">
        <fgColor rgb="FF7030A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99"/>
        <bgColor indexed="64"/>
      </patternFill>
    </fill>
    <fill>
      <patternFill patternType="solid">
        <fgColor rgb="FFFF7C80"/>
        <bgColor indexed="64"/>
      </patternFill>
    </fill>
    <fill>
      <patternFill patternType="solid">
        <fgColor rgb="FFC00000"/>
        <bgColor indexed="64"/>
      </patternFill>
    </fill>
  </fills>
  <borders count="8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diagonal/>
    </border>
    <border>
      <left/>
      <right style="medium">
        <color rgb="FF000000"/>
      </right>
      <top style="medium">
        <color rgb="FF000000"/>
      </top>
      <bottom/>
      <diagonal/>
    </border>
    <border>
      <left/>
      <right/>
      <top style="medium">
        <color rgb="FF000000"/>
      </top>
      <bottom/>
      <diagonal/>
    </border>
    <border>
      <left/>
      <right style="medium">
        <color indexed="64"/>
      </right>
      <top style="medium">
        <color indexed="64"/>
      </top>
      <bottom/>
      <diagonal/>
    </border>
    <border>
      <left/>
      <right style="medium">
        <color rgb="FF000000"/>
      </right>
      <top/>
      <bottom/>
      <diagonal/>
    </border>
    <border>
      <left/>
      <right/>
      <top/>
      <bottom style="medium">
        <color rgb="FF000000"/>
      </bottom>
      <diagonal/>
    </border>
    <border>
      <left/>
      <right style="medium">
        <color indexed="64"/>
      </right>
      <top/>
      <bottom style="medium">
        <color rgb="FF000000"/>
      </bottom>
      <diagonal/>
    </border>
    <border>
      <left style="medium">
        <color rgb="FF000000"/>
      </left>
      <right/>
      <top/>
      <bottom style="medium">
        <color rgb="FF000000"/>
      </bottom>
      <diagonal/>
    </border>
    <border>
      <left/>
      <right style="medium">
        <color indexed="64"/>
      </right>
      <top/>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rgb="FF000000"/>
      </right>
      <top style="medium">
        <color indexed="64"/>
      </top>
      <bottom/>
      <diagonal/>
    </border>
    <border>
      <left/>
      <right style="medium">
        <color rgb="FF3E3E3E"/>
      </right>
      <top style="medium">
        <color indexed="64"/>
      </top>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s>
  <cellStyleXfs count="1">
    <xf numFmtId="0" fontId="0" fillId="0" borderId="0"/>
  </cellStyleXfs>
  <cellXfs count="460">
    <xf numFmtId="0" fontId="0" fillId="0" borderId="0" xfId="0"/>
    <xf numFmtId="0" fontId="3" fillId="2" borderId="11" xfId="0" applyFont="1" applyFill="1" applyBorder="1" applyAlignment="1">
      <alignment horizontal="center" wrapText="1"/>
    </xf>
    <xf numFmtId="0" fontId="3" fillId="2" borderId="14" xfId="0" applyFont="1" applyFill="1" applyBorder="1" applyAlignment="1">
      <alignment horizontal="center" wrapText="1"/>
    </xf>
    <xf numFmtId="0" fontId="0" fillId="0" borderId="0" xfId="0"/>
    <xf numFmtId="0" fontId="7" fillId="0" borderId="0" xfId="0" applyFont="1"/>
    <xf numFmtId="0" fontId="5" fillId="0" borderId="0" xfId="0" applyFont="1"/>
    <xf numFmtId="11" fontId="1" fillId="0" borderId="17" xfId="0" applyNumberFormat="1" applyFont="1" applyBorder="1" applyAlignment="1">
      <alignment horizontal="center" vertical="center" wrapText="1"/>
    </xf>
    <xf numFmtId="11" fontId="1" fillId="0" borderId="6" xfId="0" applyNumberFormat="1" applyFont="1" applyBorder="1" applyAlignment="1">
      <alignment horizontal="center" vertical="center" wrapText="1"/>
    </xf>
    <xf numFmtId="0" fontId="1" fillId="4" borderId="20" xfId="0" applyFont="1" applyFill="1" applyBorder="1" applyAlignment="1">
      <alignment horizontal="center" vertical="center" wrapText="1"/>
    </xf>
    <xf numFmtId="11" fontId="1" fillId="4" borderId="21" xfId="0" applyNumberFormat="1" applyFont="1" applyFill="1" applyBorder="1" applyAlignment="1">
      <alignment horizontal="center" vertical="center" wrapText="1"/>
    </xf>
    <xf numFmtId="11" fontId="1" fillId="4" borderId="20" xfId="0" applyNumberFormat="1" applyFont="1" applyFill="1" applyBorder="1" applyAlignment="1">
      <alignment horizontal="center" vertical="center" wrapText="1"/>
    </xf>
    <xf numFmtId="0" fontId="1" fillId="0" borderId="20" xfId="0" applyFont="1" applyBorder="1" applyAlignment="1">
      <alignment horizontal="center" vertical="center" wrapText="1"/>
    </xf>
    <xf numFmtId="11" fontId="1" fillId="0" borderId="21" xfId="0" applyNumberFormat="1" applyFont="1" applyBorder="1" applyAlignment="1">
      <alignment horizontal="center" vertical="center" wrapText="1"/>
    </xf>
    <xf numFmtId="11" fontId="1" fillId="0" borderId="20" xfId="0" applyNumberFormat="1" applyFont="1" applyBorder="1" applyAlignment="1">
      <alignment horizontal="center" vertical="center" wrapText="1"/>
    </xf>
    <xf numFmtId="0" fontId="1" fillId="4" borderId="6" xfId="0" applyFont="1" applyFill="1" applyBorder="1" applyAlignment="1">
      <alignment horizontal="center" vertical="center" wrapText="1"/>
    </xf>
    <xf numFmtId="11" fontId="1" fillId="4" borderId="17" xfId="0" applyNumberFormat="1" applyFont="1" applyFill="1" applyBorder="1" applyAlignment="1">
      <alignment horizontal="center" vertical="center" wrapText="1"/>
    </xf>
    <xf numFmtId="11" fontId="1" fillId="4" borderId="6"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11" fontId="1" fillId="4" borderId="23" xfId="0" applyNumberFormat="1" applyFont="1" applyFill="1" applyBorder="1" applyAlignment="1">
      <alignment horizontal="center" vertical="center" wrapText="1"/>
    </xf>
    <xf numFmtId="11" fontId="1" fillId="4" borderId="24" xfId="0" applyNumberFormat="1" applyFont="1" applyFill="1" applyBorder="1" applyAlignment="1">
      <alignment horizontal="center" vertical="center" wrapText="1"/>
    </xf>
    <xf numFmtId="0" fontId="0" fillId="0" borderId="0" xfId="0" applyAlignment="1">
      <alignment horizontal="center"/>
    </xf>
    <xf numFmtId="0" fontId="17" fillId="9" borderId="0" xfId="0" applyFont="1" applyFill="1" applyAlignment="1">
      <alignment horizontal="right"/>
    </xf>
    <xf numFmtId="0" fontId="18" fillId="8" borderId="0" xfId="0" applyFont="1" applyFill="1" applyAlignment="1">
      <alignment horizontal="center"/>
    </xf>
    <xf numFmtId="0" fontId="2" fillId="0" borderId="0" xfId="0" applyFont="1" applyAlignment="1">
      <alignment horizontal="right"/>
    </xf>
    <xf numFmtId="11" fontId="1" fillId="0" borderId="23" xfId="0" applyNumberFormat="1" applyFont="1" applyBorder="1" applyAlignment="1">
      <alignment horizontal="center" vertical="center" wrapText="1"/>
    </xf>
    <xf numFmtId="11" fontId="1" fillId="0" borderId="24" xfId="0" applyNumberFormat="1" applyFont="1" applyBorder="1" applyAlignment="1">
      <alignment horizontal="center" vertical="center" wrapText="1"/>
    </xf>
    <xf numFmtId="11" fontId="1" fillId="0" borderId="26" xfId="0" applyNumberFormat="1" applyFont="1" applyBorder="1" applyAlignment="1">
      <alignment horizontal="center" vertical="center" wrapText="1"/>
    </xf>
    <xf numFmtId="11" fontId="1" fillId="0" borderId="27" xfId="0" applyNumberFormat="1" applyFont="1" applyBorder="1" applyAlignment="1">
      <alignment horizontal="center" vertical="center" wrapText="1"/>
    </xf>
    <xf numFmtId="11" fontId="1" fillId="4" borderId="26" xfId="0" applyNumberFormat="1" applyFont="1" applyFill="1" applyBorder="1" applyAlignment="1">
      <alignment horizontal="center" vertical="center" wrapText="1"/>
    </xf>
    <xf numFmtId="11" fontId="1" fillId="4" borderId="27" xfId="0" applyNumberFormat="1" applyFont="1" applyFill="1" applyBorder="1" applyAlignment="1">
      <alignment horizontal="center" vertical="center" wrapText="1"/>
    </xf>
    <xf numFmtId="0" fontId="19" fillId="0" borderId="0" xfId="0" applyFont="1"/>
    <xf numFmtId="0" fontId="3" fillId="2" borderId="34" xfId="0" applyFont="1" applyFill="1" applyBorder="1" applyAlignment="1">
      <alignment horizontal="center" wrapText="1"/>
    </xf>
    <xf numFmtId="0" fontId="3" fillId="2" borderId="35" xfId="0" applyFont="1" applyFill="1" applyBorder="1" applyAlignment="1">
      <alignment horizontal="center" wrapText="1"/>
    </xf>
    <xf numFmtId="11" fontId="16" fillId="0" borderId="8" xfId="0" applyNumberFormat="1" applyFont="1" applyBorder="1" applyAlignment="1">
      <alignment horizontal="center"/>
    </xf>
    <xf numFmtId="0" fontId="21" fillId="0" borderId="0" xfId="0" applyFont="1"/>
    <xf numFmtId="0" fontId="2" fillId="0" borderId="0" xfId="0" applyFont="1" applyAlignment="1">
      <alignment horizontal="left"/>
    </xf>
    <xf numFmtId="0" fontId="23" fillId="0" borderId="6" xfId="0" applyFont="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4" fillId="2" borderId="5" xfId="0" applyFont="1" applyFill="1" applyBorder="1" applyAlignment="1">
      <alignment horizontal="center" wrapText="1"/>
    </xf>
    <xf numFmtId="0" fontId="24" fillId="2" borderId="5" xfId="0" applyFont="1" applyFill="1" applyBorder="1" applyAlignment="1">
      <alignment wrapText="1"/>
    </xf>
    <xf numFmtId="0" fontId="26" fillId="2" borderId="4" xfId="0" applyFont="1" applyFill="1" applyBorder="1" applyAlignment="1">
      <alignment wrapText="1"/>
    </xf>
    <xf numFmtId="0" fontId="24" fillId="2" borderId="15"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11" fillId="0" borderId="15" xfId="0" applyFont="1" applyBorder="1" applyAlignment="1">
      <alignment horizontal="center" vertical="center" wrapText="1"/>
    </xf>
    <xf numFmtId="0" fontId="23" fillId="3"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11" fontId="1" fillId="3" borderId="17" xfId="0" applyNumberFormat="1" applyFont="1" applyFill="1" applyBorder="1" applyAlignment="1">
      <alignment horizontal="center" vertical="center" wrapText="1"/>
    </xf>
    <xf numFmtId="11" fontId="1" fillId="3" borderId="6" xfId="0" applyNumberFormat="1" applyFont="1" applyFill="1" applyBorder="1" applyAlignment="1">
      <alignment horizontal="center" vertical="center" wrapText="1"/>
    </xf>
    <xf numFmtId="0" fontId="1" fillId="3" borderId="20" xfId="0" applyFont="1" applyFill="1" applyBorder="1" applyAlignment="1">
      <alignment horizontal="center" vertical="center" wrapText="1"/>
    </xf>
    <xf numFmtId="11" fontId="1" fillId="3" borderId="21" xfId="0" applyNumberFormat="1" applyFont="1" applyFill="1" applyBorder="1" applyAlignment="1">
      <alignment horizontal="center" vertical="center" wrapText="1"/>
    </xf>
    <xf numFmtId="11" fontId="1" fillId="3" borderId="20" xfId="0" applyNumberFormat="1" applyFont="1" applyFill="1" applyBorder="1" applyAlignment="1">
      <alignment horizontal="center" vertical="center" wrapText="1"/>
    </xf>
    <xf numFmtId="11" fontId="1" fillId="3" borderId="23" xfId="0" applyNumberFormat="1" applyFont="1" applyFill="1" applyBorder="1" applyAlignment="1">
      <alignment horizontal="center" vertical="center" wrapText="1"/>
    </xf>
    <xf numFmtId="11" fontId="1" fillId="3" borderId="24" xfId="0" applyNumberFormat="1" applyFont="1" applyFill="1" applyBorder="1" applyAlignment="1">
      <alignment horizontal="center" vertical="center" wrapText="1"/>
    </xf>
    <xf numFmtId="0" fontId="11" fillId="2" borderId="3" xfId="0" applyFont="1" applyFill="1" applyBorder="1" applyAlignment="1">
      <alignment vertical="top" wrapText="1"/>
    </xf>
    <xf numFmtId="0" fontId="11" fillId="2" borderId="6" xfId="0" applyFont="1" applyFill="1" applyBorder="1" applyAlignment="1">
      <alignment vertical="top" wrapText="1"/>
    </xf>
    <xf numFmtId="0" fontId="12" fillId="0" borderId="4" xfId="0" applyFont="1" applyBorder="1" applyAlignment="1">
      <alignment horizontal="center" vertical="center" wrapText="1"/>
    </xf>
    <xf numFmtId="0" fontId="12" fillId="4" borderId="4" xfId="0" applyFont="1" applyFill="1" applyBorder="1" applyAlignment="1">
      <alignment horizontal="center" vertical="center" wrapText="1"/>
    </xf>
    <xf numFmtId="11" fontId="24" fillId="0" borderId="17" xfId="0" applyNumberFormat="1" applyFont="1" applyBorder="1" applyAlignment="1">
      <alignment horizontal="center" vertical="center" wrapText="1"/>
    </xf>
    <xf numFmtId="11" fontId="24" fillId="0" borderId="6" xfId="0" applyNumberFormat="1" applyFont="1" applyBorder="1" applyAlignment="1">
      <alignment horizontal="center" vertical="center" wrapText="1"/>
    </xf>
    <xf numFmtId="11" fontId="24" fillId="4" borderId="17" xfId="0" applyNumberFormat="1" applyFont="1" applyFill="1" applyBorder="1" applyAlignment="1">
      <alignment horizontal="center" vertical="center" wrapText="1"/>
    </xf>
    <xf numFmtId="11" fontId="24" fillId="4" borderId="6" xfId="0" applyNumberFormat="1" applyFont="1" applyFill="1" applyBorder="1" applyAlignment="1">
      <alignment horizontal="center" vertical="center" wrapText="1"/>
    </xf>
    <xf numFmtId="0" fontId="0" fillId="0" borderId="0" xfId="0" applyProtection="1"/>
    <xf numFmtId="0" fontId="4" fillId="2" borderId="1" xfId="0" applyFont="1" applyFill="1" applyBorder="1" applyAlignment="1" applyProtection="1">
      <alignment vertical="top" wrapText="1"/>
    </xf>
    <xf numFmtId="0" fontId="4" fillId="2" borderId="2" xfId="0" applyFont="1" applyFill="1" applyBorder="1" applyAlignment="1" applyProtection="1">
      <alignment vertical="top" wrapText="1"/>
    </xf>
    <xf numFmtId="0" fontId="11" fillId="2" borderId="5" xfId="0" applyFont="1" applyFill="1" applyBorder="1" applyAlignment="1" applyProtection="1">
      <alignment horizontal="center" wrapText="1"/>
    </xf>
    <xf numFmtId="0" fontId="12" fillId="2" borderId="15" xfId="0" applyFont="1" applyFill="1" applyBorder="1" applyAlignment="1" applyProtection="1">
      <alignment horizontal="center" wrapText="1"/>
    </xf>
    <xf numFmtId="0" fontId="11" fillId="2" borderId="4" xfId="0" applyFont="1" applyFill="1" applyBorder="1" applyAlignment="1" applyProtection="1">
      <alignment horizontal="center" wrapText="1"/>
    </xf>
    <xf numFmtId="0" fontId="12" fillId="2" borderId="6" xfId="0" applyFont="1" applyFill="1" applyBorder="1" applyAlignment="1" applyProtection="1">
      <alignment horizontal="center" wrapText="1"/>
    </xf>
    <xf numFmtId="0" fontId="11" fillId="2" borderId="17"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4" fillId="6" borderId="18" xfId="0" applyFont="1" applyFill="1" applyBorder="1" applyAlignment="1" applyProtection="1">
      <alignment vertical="top" wrapText="1"/>
    </xf>
    <xf numFmtId="0" fontId="14" fillId="6" borderId="16" xfId="0" applyFont="1" applyFill="1" applyBorder="1" applyAlignment="1" applyProtection="1">
      <alignment vertical="top" wrapText="1"/>
    </xf>
    <xf numFmtId="0" fontId="21" fillId="0" borderId="0" xfId="0" applyFont="1" applyProtection="1"/>
    <xf numFmtId="11" fontId="1" fillId="0" borderId="17" xfId="0" applyNumberFormat="1" applyFont="1" applyBorder="1" applyAlignment="1" applyProtection="1">
      <alignment horizontal="center" vertical="top" wrapText="1"/>
    </xf>
    <xf numFmtId="11" fontId="1" fillId="0" borderId="23" xfId="0" applyNumberFormat="1" applyFont="1" applyBorder="1" applyAlignment="1" applyProtection="1">
      <alignment horizontal="center" vertical="top" wrapText="1"/>
    </xf>
    <xf numFmtId="11" fontId="1" fillId="0" borderId="24" xfId="0" applyNumberFormat="1" applyFont="1" applyBorder="1" applyAlignment="1" applyProtection="1">
      <alignment horizontal="center" vertical="top" wrapText="1"/>
    </xf>
    <xf numFmtId="11" fontId="1" fillId="0" borderId="17" xfId="0" applyNumberFormat="1" applyFont="1" applyBorder="1" applyAlignment="1" applyProtection="1">
      <alignment horizontal="center" vertical="center" wrapText="1"/>
    </xf>
    <xf numFmtId="11" fontId="1" fillId="0" borderId="6" xfId="0" applyNumberFormat="1" applyFont="1" applyBorder="1" applyAlignment="1" applyProtection="1">
      <alignment horizontal="center" vertical="center" wrapText="1"/>
    </xf>
    <xf numFmtId="11" fontId="1" fillId="0" borderId="23" xfId="0" applyNumberFormat="1" applyFont="1" applyBorder="1" applyAlignment="1" applyProtection="1">
      <alignment horizontal="center" vertical="center" wrapText="1"/>
    </xf>
    <xf numFmtId="11" fontId="1" fillId="0" borderId="24" xfId="0" applyNumberFormat="1"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 fillId="4" borderId="20" xfId="0" applyFont="1" applyFill="1" applyBorder="1" applyAlignment="1" applyProtection="1">
      <alignment horizontal="center" vertical="center" wrapText="1"/>
    </xf>
    <xf numFmtId="11" fontId="1" fillId="4" borderId="21" xfId="0" applyNumberFormat="1" applyFont="1" applyFill="1" applyBorder="1" applyAlignment="1" applyProtection="1">
      <alignment horizontal="center" vertical="center" wrapText="1"/>
    </xf>
    <xf numFmtId="11" fontId="1" fillId="4" borderId="20" xfId="0" applyNumberFormat="1" applyFont="1" applyFill="1" applyBorder="1" applyAlignment="1" applyProtection="1">
      <alignment horizontal="center" vertical="center" wrapText="1"/>
    </xf>
    <xf numFmtId="0" fontId="1" fillId="0" borderId="20" xfId="0" applyFont="1" applyBorder="1" applyAlignment="1" applyProtection="1">
      <alignment horizontal="center" vertical="center" wrapText="1"/>
    </xf>
    <xf numFmtId="11" fontId="1" fillId="0" borderId="21" xfId="0" applyNumberFormat="1" applyFont="1" applyBorder="1" applyAlignment="1" applyProtection="1">
      <alignment horizontal="center" vertical="center" wrapText="1"/>
    </xf>
    <xf numFmtId="11" fontId="1" fillId="0" borderId="20" xfId="0" applyNumberFormat="1" applyFont="1" applyBorder="1" applyAlignment="1" applyProtection="1">
      <alignment horizontal="center" vertical="center" wrapText="1"/>
    </xf>
    <xf numFmtId="0" fontId="1" fillId="4" borderId="6" xfId="0" applyFont="1" applyFill="1" applyBorder="1" applyAlignment="1" applyProtection="1">
      <alignment horizontal="center" vertical="center" wrapText="1"/>
    </xf>
    <xf numFmtId="11" fontId="1" fillId="4" borderId="17" xfId="0" applyNumberFormat="1" applyFont="1" applyFill="1" applyBorder="1" applyAlignment="1" applyProtection="1">
      <alignment horizontal="center" vertical="center" wrapText="1"/>
    </xf>
    <xf numFmtId="11" fontId="1" fillId="4" borderId="6" xfId="0" applyNumberFormat="1" applyFont="1" applyFill="1" applyBorder="1" applyAlignment="1" applyProtection="1">
      <alignment horizontal="center" vertical="center" wrapText="1"/>
    </xf>
    <xf numFmtId="0" fontId="13" fillId="3" borderId="6" xfId="0" applyFont="1" applyFill="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3" fillId="3" borderId="15" xfId="0" applyFont="1" applyFill="1" applyBorder="1" applyAlignment="1" applyProtection="1">
      <alignment horizontal="center" vertical="center" wrapText="1"/>
    </xf>
    <xf numFmtId="11" fontId="1" fillId="0" borderId="19" xfId="0" applyNumberFormat="1" applyFont="1" applyBorder="1" applyAlignment="1" applyProtection="1">
      <alignment horizontal="center" vertical="center" wrapText="1"/>
    </xf>
    <xf numFmtId="11" fontId="1" fillId="0" borderId="15" xfId="0" applyNumberFormat="1" applyFont="1" applyBorder="1" applyAlignment="1" applyProtection="1">
      <alignment horizontal="center" vertical="center" wrapText="1"/>
    </xf>
    <xf numFmtId="11" fontId="1" fillId="4" borderId="23" xfId="0" applyNumberFormat="1" applyFont="1" applyFill="1" applyBorder="1" applyAlignment="1" applyProtection="1">
      <alignment horizontal="center" vertical="center" wrapText="1"/>
    </xf>
    <xf numFmtId="11" fontId="1" fillId="4" borderId="24" xfId="0" applyNumberFormat="1" applyFont="1" applyFill="1" applyBorder="1" applyAlignment="1" applyProtection="1">
      <alignment horizontal="center" vertical="center" wrapText="1"/>
    </xf>
    <xf numFmtId="11" fontId="1" fillId="0" borderId="26" xfId="0" applyNumberFormat="1" applyFont="1" applyBorder="1" applyAlignment="1" applyProtection="1">
      <alignment horizontal="center" vertical="center" wrapText="1"/>
    </xf>
    <xf numFmtId="11" fontId="1" fillId="0" borderId="27" xfId="0" applyNumberFormat="1" applyFont="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0" borderId="6"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11" fontId="1" fillId="4" borderId="26" xfId="0" applyNumberFormat="1" applyFont="1" applyFill="1" applyBorder="1" applyAlignment="1" applyProtection="1">
      <alignment horizontal="center" vertical="center" wrapText="1"/>
    </xf>
    <xf numFmtId="11" fontId="1" fillId="4" borderId="27" xfId="0" applyNumberFormat="1" applyFont="1" applyFill="1" applyBorder="1" applyAlignment="1" applyProtection="1">
      <alignment horizontal="center" vertical="center" wrapText="1"/>
    </xf>
    <xf numFmtId="11" fontId="1" fillId="0" borderId="4" xfId="0" applyNumberFormat="1" applyFont="1" applyBorder="1" applyAlignment="1" applyProtection="1">
      <alignment horizontal="center" vertical="center" wrapText="1"/>
    </xf>
    <xf numFmtId="0" fontId="3" fillId="2" borderId="11" xfId="0" applyFont="1" applyFill="1" applyBorder="1" applyAlignment="1" applyProtection="1">
      <alignment horizontal="center" wrapText="1"/>
    </xf>
    <xf numFmtId="0" fontId="3" fillId="2" borderId="34" xfId="0" applyFont="1" applyFill="1" applyBorder="1" applyAlignment="1" applyProtection="1">
      <alignment horizontal="center" wrapText="1"/>
    </xf>
    <xf numFmtId="0" fontId="3" fillId="2" borderId="35" xfId="0" applyFont="1" applyFill="1" applyBorder="1" applyAlignment="1" applyProtection="1">
      <alignment horizontal="center" wrapText="1"/>
    </xf>
    <xf numFmtId="0" fontId="3" fillId="2" borderId="14" xfId="0" applyFont="1" applyFill="1" applyBorder="1" applyAlignment="1" applyProtection="1">
      <alignment horizontal="center" wrapText="1"/>
    </xf>
    <xf numFmtId="11" fontId="16" fillId="0" borderId="8" xfId="0" applyNumberFormat="1" applyFont="1" applyBorder="1" applyAlignment="1" applyProtection="1">
      <alignment horizontal="center"/>
    </xf>
    <xf numFmtId="0" fontId="2" fillId="7" borderId="9" xfId="0" applyFont="1" applyFill="1" applyBorder="1" applyAlignment="1" applyProtection="1">
      <alignment horizontal="center"/>
      <protection locked="0"/>
    </xf>
    <xf numFmtId="0" fontId="1" fillId="4" borderId="7" xfId="0" applyFont="1" applyFill="1" applyBorder="1" applyAlignment="1" applyProtection="1">
      <alignment horizontal="center" vertical="center" wrapText="1"/>
    </xf>
    <xf numFmtId="0" fontId="1" fillId="4" borderId="25" xfId="0" applyFont="1" applyFill="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1" fillId="4" borderId="28" xfId="0" applyFont="1" applyFill="1" applyBorder="1" applyAlignment="1" applyProtection="1">
      <alignment horizontal="center" vertical="center" wrapText="1"/>
    </xf>
    <xf numFmtId="0" fontId="1" fillId="4" borderId="31" xfId="0" applyFont="1" applyFill="1" applyBorder="1" applyAlignment="1" applyProtection="1">
      <alignment horizontal="center" vertical="center" wrapText="1"/>
    </xf>
    <xf numFmtId="0" fontId="4" fillId="0" borderId="18" xfId="0" applyFont="1" applyBorder="1" applyAlignment="1" applyProtection="1">
      <alignment vertical="top" wrapText="1"/>
    </xf>
    <xf numFmtId="0" fontId="10" fillId="0" borderId="16" xfId="0" applyFont="1" applyBorder="1" applyAlignment="1" applyProtection="1">
      <alignment horizontal="center" vertical="top" wrapText="1"/>
    </xf>
    <xf numFmtId="0" fontId="23" fillId="0" borderId="7" xfId="0" applyFont="1" applyBorder="1" applyAlignment="1">
      <alignment horizontal="center" vertical="center" wrapText="1"/>
    </xf>
    <xf numFmtId="0" fontId="23" fillId="3"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4" borderId="7"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23" fillId="0" borderId="28" xfId="0" applyFont="1" applyBorder="1" applyAlignment="1">
      <alignment horizontal="center" vertical="center" wrapText="1"/>
    </xf>
    <xf numFmtId="0" fontId="1" fillId="0" borderId="28" xfId="0" applyFont="1" applyBorder="1" applyAlignment="1">
      <alignment horizontal="center" vertical="center" wrapText="1"/>
    </xf>
    <xf numFmtId="0" fontId="12" fillId="4" borderId="38" xfId="0" applyFont="1" applyFill="1" applyBorder="1" applyAlignment="1">
      <alignment horizontal="center" vertical="center" wrapText="1"/>
    </xf>
    <xf numFmtId="11" fontId="24" fillId="4" borderId="39" xfId="0" applyNumberFormat="1" applyFont="1" applyFill="1" applyBorder="1" applyAlignment="1">
      <alignment horizontal="center" vertical="center" wrapText="1"/>
    </xf>
    <xf numFmtId="11" fontId="24" fillId="4" borderId="40" xfId="0" applyNumberFormat="1" applyFont="1" applyFill="1" applyBorder="1" applyAlignment="1">
      <alignment horizontal="center" vertical="center" wrapText="1"/>
    </xf>
    <xf numFmtId="11" fontId="30" fillId="4" borderId="41" xfId="0" applyNumberFormat="1" applyFont="1" applyFill="1" applyBorder="1" applyAlignment="1">
      <alignment horizontal="center" vertical="center" wrapText="1"/>
    </xf>
    <xf numFmtId="11" fontId="30" fillId="4" borderId="3" xfId="0" applyNumberFormat="1" applyFont="1" applyFill="1" applyBorder="1" applyAlignment="1">
      <alignment horizontal="center" vertical="center" wrapText="1"/>
    </xf>
    <xf numFmtId="0" fontId="31" fillId="0" borderId="0" xfId="0" applyFont="1"/>
    <xf numFmtId="0" fontId="32" fillId="2" borderId="17" xfId="0" applyFont="1" applyFill="1" applyBorder="1" applyAlignment="1">
      <alignment horizontal="center" vertical="top" wrapText="1"/>
    </xf>
    <xf numFmtId="11" fontId="38" fillId="0" borderId="17" xfId="0" applyNumberFormat="1" applyFont="1" applyBorder="1" applyAlignment="1" applyProtection="1">
      <alignment horizontal="center" vertical="center" wrapText="1"/>
    </xf>
    <xf numFmtId="11" fontId="38" fillId="0" borderId="6" xfId="0" applyNumberFormat="1" applyFont="1" applyBorder="1" applyAlignment="1" applyProtection="1">
      <alignment horizontal="center" vertical="center" wrapText="1"/>
    </xf>
    <xf numFmtId="11" fontId="38" fillId="0" borderId="6" xfId="0" applyNumberFormat="1" applyFont="1" applyBorder="1" applyAlignment="1" applyProtection="1">
      <alignment horizontal="center" vertical="top" wrapText="1"/>
    </xf>
    <xf numFmtId="11" fontId="38" fillId="0" borderId="17" xfId="0" applyNumberFormat="1" applyFont="1" applyBorder="1" applyAlignment="1" applyProtection="1">
      <alignment horizontal="center" vertical="top" wrapText="1"/>
    </xf>
    <xf numFmtId="11" fontId="38" fillId="4" borderId="21" xfId="0" applyNumberFormat="1" applyFont="1" applyFill="1" applyBorder="1" applyAlignment="1" applyProtection="1">
      <alignment horizontal="center" vertical="center" wrapText="1"/>
    </xf>
    <xf numFmtId="11" fontId="38" fillId="4" borderId="20" xfId="0" applyNumberFormat="1" applyFont="1" applyFill="1" applyBorder="1" applyAlignment="1" applyProtection="1">
      <alignment horizontal="center" vertical="center" wrapText="1"/>
    </xf>
    <xf numFmtId="11" fontId="38" fillId="0" borderId="21" xfId="0" applyNumberFormat="1" applyFont="1" applyBorder="1" applyAlignment="1" applyProtection="1">
      <alignment horizontal="center" vertical="center" wrapText="1"/>
    </xf>
    <xf numFmtId="11" fontId="38" fillId="0" borderId="20" xfId="0" applyNumberFormat="1" applyFont="1" applyBorder="1" applyAlignment="1" applyProtection="1">
      <alignment horizontal="center" vertical="center" wrapText="1"/>
    </xf>
    <xf numFmtId="11" fontId="38" fillId="4" borderId="33" xfId="0" applyNumberFormat="1" applyFont="1" applyFill="1" applyBorder="1" applyAlignment="1" applyProtection="1">
      <alignment horizontal="center" vertical="center" wrapText="1"/>
    </xf>
    <xf numFmtId="11" fontId="38" fillId="4" borderId="17" xfId="0" applyNumberFormat="1" applyFont="1" applyFill="1" applyBorder="1" applyAlignment="1" applyProtection="1">
      <alignment horizontal="center" vertical="center" wrapText="1"/>
    </xf>
    <xf numFmtId="11" fontId="38" fillId="4" borderId="6" xfId="0" applyNumberFormat="1" applyFont="1" applyFill="1" applyBorder="1" applyAlignment="1" applyProtection="1">
      <alignment horizontal="center" vertical="center" wrapText="1"/>
    </xf>
    <xf numFmtId="0" fontId="8" fillId="0" borderId="7" xfId="0" applyFont="1" applyBorder="1" applyAlignment="1" applyProtection="1">
      <alignment vertical="center" wrapText="1"/>
    </xf>
    <xf numFmtId="0" fontId="8" fillId="0" borderId="48"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1" fillId="0" borderId="50" xfId="0" applyFont="1" applyBorder="1" applyAlignment="1" applyProtection="1">
      <alignment horizontal="center" vertical="center" wrapText="1"/>
    </xf>
    <xf numFmtId="0" fontId="13" fillId="3" borderId="5" xfId="0" applyFont="1" applyFill="1" applyBorder="1" applyAlignment="1" applyProtection="1">
      <alignment vertical="center" wrapText="1"/>
    </xf>
    <xf numFmtId="0" fontId="8" fillId="3" borderId="5" xfId="0" applyFont="1" applyFill="1" applyBorder="1" applyAlignment="1" applyProtection="1">
      <alignment vertical="center" wrapText="1"/>
    </xf>
    <xf numFmtId="11" fontId="1" fillId="5" borderId="9" xfId="0" applyNumberFormat="1" applyFont="1" applyFill="1" applyBorder="1" applyAlignment="1" applyProtection="1">
      <alignment horizontal="center" vertical="center" wrapText="1"/>
    </xf>
    <xf numFmtId="0" fontId="8" fillId="3" borderId="7" xfId="0" applyFont="1" applyFill="1" applyBorder="1" applyAlignment="1" applyProtection="1">
      <alignment vertical="center" wrapText="1"/>
    </xf>
    <xf numFmtId="11" fontId="1" fillId="4" borderId="9" xfId="0" applyNumberFormat="1" applyFont="1" applyFill="1" applyBorder="1" applyAlignment="1" applyProtection="1">
      <alignment horizontal="center" vertical="center" wrapText="1"/>
    </xf>
    <xf numFmtId="11" fontId="1" fillId="4" borderId="48" xfId="0" applyNumberFormat="1" applyFont="1" applyFill="1" applyBorder="1" applyAlignment="1" applyProtection="1">
      <alignment horizontal="center" vertical="center" wrapText="1"/>
    </xf>
    <xf numFmtId="11" fontId="38" fillId="4" borderId="46" xfId="0" applyNumberFormat="1" applyFont="1" applyFill="1" applyBorder="1" applyAlignment="1" applyProtection="1">
      <alignment horizontal="center" vertical="center" wrapText="1"/>
    </xf>
    <xf numFmtId="11" fontId="38" fillId="4" borderId="45" xfId="0" applyNumberFormat="1" applyFont="1" applyFill="1" applyBorder="1" applyAlignment="1" applyProtection="1">
      <alignment horizontal="center" vertical="center" wrapText="1"/>
    </xf>
    <xf numFmtId="11" fontId="1" fillId="4" borderId="50" xfId="0" applyNumberFormat="1" applyFont="1" applyFill="1" applyBorder="1" applyAlignment="1" applyProtection="1">
      <alignment horizontal="center" vertical="center" wrapText="1"/>
    </xf>
    <xf numFmtId="0" fontId="8" fillId="3" borderId="48"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0" fontId="13" fillId="3" borderId="47" xfId="0" applyFont="1" applyFill="1" applyBorder="1" applyAlignment="1" applyProtection="1">
      <alignment vertical="center" wrapText="1"/>
    </xf>
    <xf numFmtId="0" fontId="8" fillId="3" borderId="9" xfId="0" applyFont="1" applyFill="1" applyBorder="1" applyAlignment="1" applyProtection="1">
      <alignment vertical="center" wrapText="1"/>
    </xf>
    <xf numFmtId="0" fontId="1" fillId="4" borderId="15" xfId="0" applyFont="1" applyFill="1" applyBorder="1" applyAlignment="1" applyProtection="1">
      <alignment horizontal="center" vertical="center" wrapText="1"/>
    </xf>
    <xf numFmtId="0" fontId="1" fillId="0" borderId="11" xfId="0" applyFont="1" applyBorder="1" applyAlignment="1" applyProtection="1">
      <alignment vertical="center" wrapText="1"/>
    </xf>
    <xf numFmtId="0" fontId="1" fillId="4" borderId="9" xfId="0" applyFont="1" applyFill="1" applyBorder="1" applyAlignment="1" applyProtection="1">
      <alignment horizontal="center" vertical="center" wrapText="1"/>
    </xf>
    <xf numFmtId="0" fontId="8" fillId="3" borderId="42" xfId="0" applyFont="1" applyFill="1" applyBorder="1" applyAlignment="1" applyProtection="1">
      <alignment horizontal="center" vertical="center" wrapText="1"/>
    </xf>
    <xf numFmtId="0" fontId="8" fillId="3" borderId="10" xfId="0" applyFont="1" applyFill="1" applyBorder="1" applyAlignment="1" applyProtection="1">
      <alignment vertical="center" wrapText="1"/>
    </xf>
    <xf numFmtId="0" fontId="1" fillId="0" borderId="9"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8" fillId="3" borderId="28" xfId="0" applyFont="1" applyFill="1" applyBorder="1" applyAlignment="1" applyProtection="1">
      <alignment vertical="center" wrapText="1"/>
    </xf>
    <xf numFmtId="0" fontId="8" fillId="3" borderId="51" xfId="0" applyFont="1" applyFill="1" applyBorder="1" applyAlignment="1" applyProtection="1">
      <alignment vertical="center" wrapText="1"/>
    </xf>
    <xf numFmtId="0" fontId="8" fillId="3" borderId="16" xfId="0" applyFont="1" applyFill="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1" fillId="4" borderId="32" xfId="0" applyFont="1" applyFill="1" applyBorder="1" applyAlignment="1" applyProtection="1">
      <alignment horizontal="center" vertical="center" wrapText="1"/>
    </xf>
    <xf numFmtId="0" fontId="1" fillId="0" borderId="53" xfId="0" applyFont="1" applyBorder="1" applyAlignment="1" applyProtection="1">
      <alignment horizontal="center" vertical="center" wrapText="1"/>
    </xf>
    <xf numFmtId="0" fontId="1" fillId="4" borderId="54" xfId="0" applyFont="1" applyFill="1" applyBorder="1" applyAlignment="1" applyProtection="1">
      <alignment horizontal="center" vertical="center" wrapText="1"/>
    </xf>
    <xf numFmtId="11" fontId="1" fillId="4" borderId="16" xfId="0" applyNumberFormat="1" applyFont="1" applyFill="1" applyBorder="1" applyAlignment="1" applyProtection="1">
      <alignment horizontal="center" vertical="center" wrapText="1"/>
    </xf>
    <xf numFmtId="11" fontId="38" fillId="0" borderId="33" xfId="0" applyNumberFormat="1" applyFont="1" applyBorder="1" applyAlignment="1" applyProtection="1">
      <alignment horizontal="center" vertical="center" wrapText="1"/>
    </xf>
    <xf numFmtId="11" fontId="1" fillId="4" borderId="11" xfId="0" applyNumberFormat="1" applyFont="1" applyFill="1" applyBorder="1" applyAlignment="1" applyProtection="1">
      <alignment horizontal="center" vertical="center" wrapText="1"/>
    </xf>
    <xf numFmtId="11" fontId="1" fillId="0" borderId="32" xfId="0" applyNumberFormat="1" applyFont="1" applyBorder="1" applyAlignment="1" applyProtection="1">
      <alignment horizontal="center" vertical="center" wrapText="1"/>
    </xf>
    <xf numFmtId="11" fontId="1" fillId="0" borderId="9" xfId="0" applyNumberFormat="1" applyFont="1" applyBorder="1" applyAlignment="1" applyProtection="1">
      <alignment horizontal="center" vertical="center" wrapText="1"/>
    </xf>
    <xf numFmtId="11" fontId="38" fillId="0" borderId="17" xfId="0" applyNumberFormat="1" applyFont="1" applyBorder="1" applyAlignment="1">
      <alignment horizontal="center" vertical="center" wrapText="1"/>
    </xf>
    <xf numFmtId="11" fontId="38" fillId="0" borderId="6" xfId="0" applyNumberFormat="1" applyFont="1" applyBorder="1" applyAlignment="1">
      <alignment horizontal="center" vertical="center" wrapText="1"/>
    </xf>
    <xf numFmtId="11" fontId="38" fillId="0" borderId="21" xfId="0" applyNumberFormat="1" applyFont="1" applyBorder="1" applyAlignment="1">
      <alignment horizontal="center" vertical="center" wrapText="1"/>
    </xf>
    <xf numFmtId="11" fontId="38" fillId="0" borderId="20" xfId="0" applyNumberFormat="1" applyFont="1" applyBorder="1" applyAlignment="1">
      <alignment horizontal="center" vertical="center" wrapText="1"/>
    </xf>
    <xf numFmtId="11" fontId="38" fillId="4" borderId="21" xfId="0" applyNumberFormat="1" applyFont="1" applyFill="1" applyBorder="1" applyAlignment="1">
      <alignment horizontal="center" vertical="center" wrapText="1"/>
    </xf>
    <xf numFmtId="11" fontId="38" fillId="4" borderId="20" xfId="0" applyNumberFormat="1" applyFont="1" applyFill="1" applyBorder="1" applyAlignment="1">
      <alignment horizontal="center" vertical="center" wrapText="1"/>
    </xf>
    <xf numFmtId="11" fontId="38" fillId="4" borderId="17" xfId="0" applyNumberFormat="1" applyFont="1" applyFill="1" applyBorder="1" applyAlignment="1">
      <alignment horizontal="center" vertical="center" wrapText="1"/>
    </xf>
    <xf numFmtId="11" fontId="38" fillId="4" borderId="6" xfId="0" applyNumberFormat="1" applyFont="1" applyFill="1" applyBorder="1" applyAlignment="1">
      <alignment horizontal="center" vertical="center" wrapText="1"/>
    </xf>
    <xf numFmtId="11" fontId="38" fillId="4" borderId="26" xfId="0" applyNumberFormat="1" applyFont="1" applyFill="1" applyBorder="1" applyAlignment="1">
      <alignment horizontal="center" vertical="center" wrapText="1"/>
    </xf>
    <xf numFmtId="11" fontId="38" fillId="4" borderId="27" xfId="0" applyNumberFormat="1" applyFont="1" applyFill="1" applyBorder="1" applyAlignment="1">
      <alignment horizontal="center" vertical="center" wrapText="1"/>
    </xf>
    <xf numFmtId="11" fontId="38" fillId="0" borderId="23" xfId="0" applyNumberFormat="1" applyFont="1" applyBorder="1" applyAlignment="1">
      <alignment horizontal="center" vertical="center" wrapText="1"/>
    </xf>
    <xf numFmtId="11" fontId="38" fillId="0" borderId="24" xfId="0" applyNumberFormat="1" applyFont="1" applyBorder="1" applyAlignment="1">
      <alignment horizontal="center" vertical="center" wrapText="1"/>
    </xf>
    <xf numFmtId="11" fontId="38" fillId="0" borderId="27" xfId="0" applyNumberFormat="1" applyFont="1" applyBorder="1" applyAlignment="1">
      <alignment horizontal="center" vertical="center" wrapText="1"/>
    </xf>
    <xf numFmtId="0" fontId="23" fillId="3" borderId="10" xfId="0" applyFont="1" applyFill="1" applyBorder="1" applyAlignment="1">
      <alignment horizontal="center" vertical="center" wrapText="1"/>
    </xf>
    <xf numFmtId="0" fontId="1" fillId="0" borderId="9" xfId="0" applyFont="1" applyBorder="1" applyAlignment="1">
      <alignment horizontal="center" vertical="center" wrapText="1"/>
    </xf>
    <xf numFmtId="0" fontId="23" fillId="0" borderId="7" xfId="0" applyFont="1" applyBorder="1" applyAlignment="1">
      <alignment vertical="center" wrapText="1"/>
    </xf>
    <xf numFmtId="0" fontId="1" fillId="4" borderId="15"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15"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1" fillId="4" borderId="50" xfId="0" applyFont="1" applyFill="1" applyBorder="1" applyAlignment="1">
      <alignment horizontal="center" vertical="center" wrapText="1"/>
    </xf>
    <xf numFmtId="0" fontId="23" fillId="0" borderId="28" xfId="0" applyFont="1" applyBorder="1" applyAlignment="1">
      <alignment vertical="center" wrapText="1"/>
    </xf>
    <xf numFmtId="0" fontId="23" fillId="0" borderId="15" xfId="0" applyFont="1" applyBorder="1" applyAlignment="1">
      <alignment horizontal="center" vertical="center" wrapText="1"/>
    </xf>
    <xf numFmtId="0" fontId="1" fillId="0" borderId="29" xfId="0" applyFont="1" applyBorder="1" applyAlignment="1">
      <alignment horizontal="center" vertical="center" wrapText="1"/>
    </xf>
    <xf numFmtId="0" fontId="1" fillId="4" borderId="29"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4" borderId="17"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8" fillId="3" borderId="6" xfId="0" applyFont="1" applyFill="1" applyBorder="1" applyAlignment="1">
      <alignment horizontal="center" vertical="center" wrapText="1"/>
    </xf>
    <xf numFmtId="0" fontId="38" fillId="4" borderId="6" xfId="0" applyFont="1" applyFill="1" applyBorder="1" applyAlignment="1">
      <alignment horizontal="center" vertical="center" wrapText="1"/>
    </xf>
    <xf numFmtId="11" fontId="39" fillId="4" borderId="21" xfId="0" applyNumberFormat="1" applyFont="1" applyFill="1" applyBorder="1" applyAlignment="1">
      <alignment horizontal="center" vertical="center" wrapText="1"/>
    </xf>
    <xf numFmtId="11" fontId="39" fillId="4" borderId="20" xfId="0" applyNumberFormat="1" applyFont="1" applyFill="1" applyBorder="1" applyAlignment="1">
      <alignment horizontal="center" vertical="center" wrapText="1"/>
    </xf>
    <xf numFmtId="0" fontId="29" fillId="0" borderId="5" xfId="0" applyFont="1" applyBorder="1" applyAlignment="1">
      <alignment vertical="center" wrapText="1"/>
    </xf>
    <xf numFmtId="0" fontId="29" fillId="0" borderId="4" xfId="0" applyFont="1" applyBorder="1" applyAlignment="1">
      <alignment vertical="center" wrapText="1"/>
    </xf>
    <xf numFmtId="0" fontId="29" fillId="0" borderId="10" xfId="0" applyFont="1" applyBorder="1" applyAlignment="1">
      <alignment vertical="center" wrapText="1"/>
    </xf>
    <xf numFmtId="0" fontId="26" fillId="2" borderId="1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29" fillId="0" borderId="47" xfId="0" applyFont="1" applyBorder="1" applyAlignment="1">
      <alignment vertical="center" wrapText="1"/>
    </xf>
    <xf numFmtId="0" fontId="23" fillId="3" borderId="15" xfId="0" applyFont="1" applyFill="1" applyBorder="1" applyAlignment="1">
      <alignment horizontal="center" vertical="center" wrapText="1"/>
    </xf>
    <xf numFmtId="0" fontId="38" fillId="3" borderId="15" xfId="0" applyFont="1" applyFill="1" applyBorder="1" applyAlignment="1">
      <alignment horizontal="center" vertical="center" wrapText="1"/>
    </xf>
    <xf numFmtId="11" fontId="39" fillId="3" borderId="21" xfId="0" applyNumberFormat="1" applyFont="1" applyFill="1" applyBorder="1" applyAlignment="1">
      <alignment horizontal="center" vertical="center" wrapText="1"/>
    </xf>
    <xf numFmtId="11" fontId="39" fillId="3" borderId="20" xfId="0" applyNumberFormat="1" applyFont="1" applyFill="1" applyBorder="1" applyAlignment="1">
      <alignment horizontal="center" vertical="center" wrapText="1"/>
    </xf>
    <xf numFmtId="11" fontId="39" fillId="0" borderId="21" xfId="0" applyNumberFormat="1" applyFont="1" applyBorder="1" applyAlignment="1">
      <alignment horizontal="center" vertical="center" wrapText="1"/>
    </xf>
    <xf numFmtId="0" fontId="12" fillId="2" borderId="1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0" borderId="4" xfId="0" applyFont="1" applyBorder="1" applyAlignment="1">
      <alignment vertical="top" wrapText="1"/>
    </xf>
    <xf numFmtId="11" fontId="8" fillId="0" borderId="17" xfId="0" applyNumberFormat="1" applyFont="1" applyBorder="1" applyAlignment="1">
      <alignment horizontal="center" vertical="top" wrapText="1"/>
    </xf>
    <xf numFmtId="11" fontId="8" fillId="0" borderId="6" xfId="0" applyNumberFormat="1" applyFont="1" applyBorder="1" applyAlignment="1">
      <alignment horizontal="center" vertical="top" wrapText="1"/>
    </xf>
    <xf numFmtId="0" fontId="8" fillId="0" borderId="17" xfId="0" applyFont="1" applyBorder="1" applyAlignment="1">
      <alignment horizontal="center" vertical="top" wrapText="1"/>
    </xf>
    <xf numFmtId="0" fontId="8" fillId="0" borderId="6" xfId="0" applyFont="1" applyBorder="1" applyAlignment="1">
      <alignment horizontal="center" vertical="top" wrapText="1"/>
    </xf>
    <xf numFmtId="0" fontId="8" fillId="4" borderId="4" xfId="0" applyFont="1" applyFill="1" applyBorder="1" applyAlignment="1">
      <alignment vertical="top" wrapText="1"/>
    </xf>
    <xf numFmtId="11" fontId="8" fillId="4" borderId="17" xfId="0" applyNumberFormat="1" applyFont="1" applyFill="1" applyBorder="1" applyAlignment="1">
      <alignment horizontal="center" vertical="top" wrapText="1"/>
    </xf>
    <xf numFmtId="11" fontId="8" fillId="4" borderId="6" xfId="0" applyNumberFormat="1" applyFont="1" applyFill="1" applyBorder="1" applyAlignment="1">
      <alignment horizontal="center" vertical="top" wrapText="1"/>
    </xf>
    <xf numFmtId="11" fontId="8" fillId="3" borderId="17" xfId="0" applyNumberFormat="1" applyFont="1" applyFill="1" applyBorder="1" applyAlignment="1">
      <alignment horizontal="center" vertical="top" wrapText="1"/>
    </xf>
    <xf numFmtId="11" fontId="8" fillId="3" borderId="6" xfId="0" applyNumberFormat="1" applyFont="1" applyFill="1" applyBorder="1" applyAlignment="1">
      <alignment horizontal="center" vertical="top" wrapText="1"/>
    </xf>
    <xf numFmtId="0" fontId="8" fillId="4" borderId="4" xfId="0" applyFont="1" applyFill="1" applyBorder="1" applyAlignment="1">
      <alignment horizontal="justify" vertical="top" wrapText="1"/>
    </xf>
    <xf numFmtId="0" fontId="12" fillId="0" borderId="4" xfId="0" applyFont="1" applyBorder="1" applyAlignment="1">
      <alignment vertical="top" wrapText="1"/>
    </xf>
    <xf numFmtId="11" fontId="12" fillId="0" borderId="17" xfId="0" applyNumberFormat="1" applyFont="1" applyBorder="1" applyAlignment="1">
      <alignment horizontal="center" vertical="top" wrapText="1"/>
    </xf>
    <xf numFmtId="11" fontId="12" fillId="0" borderId="6" xfId="0" applyNumberFormat="1" applyFont="1" applyBorder="1" applyAlignment="1">
      <alignment horizontal="center" vertical="top" wrapText="1"/>
    </xf>
    <xf numFmtId="0" fontId="12" fillId="4" borderId="4" xfId="0" applyFont="1" applyFill="1" applyBorder="1" applyAlignment="1">
      <alignment vertical="top" wrapText="1"/>
    </xf>
    <xf numFmtId="11" fontId="12" fillId="4" borderId="17" xfId="0" applyNumberFormat="1" applyFont="1" applyFill="1" applyBorder="1" applyAlignment="1">
      <alignment horizontal="center" vertical="top" wrapText="1"/>
    </xf>
    <xf numFmtId="11" fontId="12" fillId="4" borderId="6" xfId="0" applyNumberFormat="1" applyFont="1" applyFill="1" applyBorder="1" applyAlignment="1">
      <alignment horizontal="center" vertical="top" wrapText="1"/>
    </xf>
    <xf numFmtId="0" fontId="12" fillId="0" borderId="17" xfId="0" applyFont="1" applyBorder="1" applyAlignment="1">
      <alignment horizontal="center" vertical="top" wrapText="1"/>
    </xf>
    <xf numFmtId="0" fontId="12" fillId="0" borderId="6" xfId="0" applyFont="1" applyBorder="1" applyAlignment="1">
      <alignment horizontal="center" vertical="top" wrapText="1"/>
    </xf>
    <xf numFmtId="0" fontId="12" fillId="4" borderId="17" xfId="0" applyFont="1" applyFill="1" applyBorder="1" applyAlignment="1">
      <alignment horizontal="center" vertical="top" wrapText="1"/>
    </xf>
    <xf numFmtId="0" fontId="12" fillId="4" borderId="6" xfId="0" applyFont="1" applyFill="1" applyBorder="1" applyAlignment="1">
      <alignment horizontal="center" vertical="top" wrapText="1"/>
    </xf>
    <xf numFmtId="0" fontId="0" fillId="10" borderId="0" xfId="0" applyFill="1" applyAlignment="1" applyProtection="1">
      <alignment horizontal="center"/>
      <protection locked="0"/>
    </xf>
    <xf numFmtId="0" fontId="45" fillId="0" borderId="61" xfId="0" applyFont="1" applyBorder="1" applyAlignment="1">
      <alignment wrapText="1"/>
    </xf>
    <xf numFmtId="0" fontId="45" fillId="0" borderId="63" xfId="0" applyFont="1" applyBorder="1" applyAlignment="1">
      <alignment wrapText="1"/>
    </xf>
    <xf numFmtId="0" fontId="44" fillId="0" borderId="63" xfId="0" applyFont="1" applyBorder="1" applyAlignment="1">
      <alignment wrapText="1"/>
    </xf>
    <xf numFmtId="0" fontId="45" fillId="0" borderId="67" xfId="0" applyFont="1" applyBorder="1" applyAlignment="1">
      <alignment wrapText="1"/>
    </xf>
    <xf numFmtId="0" fontId="46" fillId="0" borderId="9" xfId="0" applyFont="1" applyBorder="1"/>
    <xf numFmtId="0" fontId="46" fillId="0" borderId="68" xfId="0" applyFont="1" applyBorder="1"/>
    <xf numFmtId="0" fontId="47" fillId="0" borderId="0" xfId="0" applyFont="1"/>
    <xf numFmtId="0" fontId="0" fillId="0" borderId="0" xfId="0" applyAlignment="1">
      <alignment horizontal="center"/>
    </xf>
    <xf numFmtId="0" fontId="0" fillId="12" borderId="69" xfId="0" applyFill="1" applyBorder="1" applyAlignment="1">
      <alignment horizontal="center"/>
    </xf>
    <xf numFmtId="0" fontId="0" fillId="12" borderId="70" xfId="0" applyFill="1" applyBorder="1" applyAlignment="1">
      <alignment horizontal="center"/>
    </xf>
    <xf numFmtId="0" fontId="0" fillId="14" borderId="19" xfId="0" applyFill="1" applyBorder="1" applyAlignment="1">
      <alignment horizontal="center"/>
    </xf>
    <xf numFmtId="0" fontId="0" fillId="14" borderId="21" xfId="0" applyFill="1" applyBorder="1" applyAlignment="1">
      <alignment horizontal="center"/>
    </xf>
    <xf numFmtId="0" fontId="0" fillId="13" borderId="8" xfId="0" applyFill="1" applyBorder="1" applyAlignment="1">
      <alignment horizontal="center"/>
    </xf>
    <xf numFmtId="0" fontId="49" fillId="12" borderId="71" xfId="0" applyFont="1" applyFill="1" applyBorder="1" applyAlignment="1">
      <alignment horizontal="center"/>
    </xf>
    <xf numFmtId="0" fontId="49" fillId="13" borderId="72" xfId="0" applyFont="1" applyFill="1" applyBorder="1" applyAlignment="1">
      <alignment horizontal="center"/>
    </xf>
    <xf numFmtId="0" fontId="49" fillId="14" borderId="73" xfId="0" applyFont="1" applyFill="1" applyBorder="1" applyAlignment="1">
      <alignment horizontal="center"/>
    </xf>
    <xf numFmtId="0" fontId="0" fillId="12" borderId="74" xfId="0" applyFill="1" applyBorder="1" applyAlignment="1">
      <alignment horizontal="center" wrapText="1"/>
    </xf>
    <xf numFmtId="0" fontId="0" fillId="14" borderId="75" xfId="0" applyFill="1" applyBorder="1" applyAlignment="1">
      <alignment horizontal="center"/>
    </xf>
    <xf numFmtId="0" fontId="0" fillId="12" borderId="74" xfId="0" applyFill="1" applyBorder="1" applyAlignment="1">
      <alignment horizontal="center"/>
    </xf>
    <xf numFmtId="0" fontId="0" fillId="0" borderId="0" xfId="0" applyBorder="1"/>
    <xf numFmtId="0" fontId="0" fillId="5" borderId="71" xfId="0" applyFill="1" applyBorder="1" applyAlignment="1">
      <alignment horizontal="center"/>
    </xf>
    <xf numFmtId="0" fontId="0" fillId="5" borderId="76" xfId="0" applyFill="1" applyBorder="1" applyAlignment="1">
      <alignment horizontal="center"/>
    </xf>
    <xf numFmtId="0" fontId="0" fillId="5" borderId="77" xfId="0" applyFill="1" applyBorder="1" applyAlignment="1">
      <alignment horizontal="center"/>
    </xf>
    <xf numFmtId="0" fontId="2" fillId="0" borderId="0" xfId="0" applyFont="1" applyBorder="1" applyAlignment="1"/>
    <xf numFmtId="0" fontId="0" fillId="5" borderId="73" xfId="0" applyFill="1" applyBorder="1" applyAlignment="1">
      <alignment horizontal="center"/>
    </xf>
    <xf numFmtId="0" fontId="0" fillId="5" borderId="75" xfId="0" applyFill="1" applyBorder="1" applyAlignment="1">
      <alignment horizontal="center"/>
    </xf>
    <xf numFmtId="0" fontId="0" fillId="5" borderId="78" xfId="0" applyFill="1" applyBorder="1" applyAlignment="1">
      <alignment horizontal="center"/>
    </xf>
    <xf numFmtId="0" fontId="0" fillId="13" borderId="79" xfId="0" applyFill="1" applyBorder="1" applyAlignment="1">
      <alignment horizontal="center" wrapText="1"/>
    </xf>
    <xf numFmtId="14" fontId="44" fillId="0" borderId="62" xfId="0" applyNumberFormat="1" applyFont="1" applyBorder="1" applyAlignment="1">
      <alignment horizontal="center" vertical="top"/>
    </xf>
    <xf numFmtId="14" fontId="44" fillId="0" borderId="8" xfId="0" applyNumberFormat="1" applyFont="1" applyBorder="1" applyAlignment="1">
      <alignment horizontal="center" vertical="top"/>
    </xf>
    <xf numFmtId="14" fontId="44" fillId="0" borderId="64" xfId="0" applyNumberFormat="1" applyFont="1" applyBorder="1" applyAlignment="1">
      <alignment horizontal="center"/>
    </xf>
    <xf numFmtId="0" fontId="44" fillId="0" borderId="64" xfId="0" applyFont="1" applyBorder="1" applyAlignment="1">
      <alignment horizontal="center"/>
    </xf>
    <xf numFmtId="14" fontId="44" fillId="0" borderId="65" xfId="0" applyNumberFormat="1" applyFont="1" applyBorder="1" applyAlignment="1">
      <alignment horizontal="center"/>
    </xf>
    <xf numFmtId="0" fontId="45" fillId="0" borderId="62" xfId="0" applyFont="1" applyBorder="1" applyAlignment="1">
      <alignment horizontal="center" vertical="top"/>
    </xf>
    <xf numFmtId="0" fontId="45" fillId="0" borderId="8" xfId="0" applyFont="1" applyBorder="1" applyAlignment="1">
      <alignment horizontal="center" vertical="top"/>
    </xf>
    <xf numFmtId="0" fontId="44" fillId="0" borderId="8" xfId="0" applyFont="1" applyBorder="1" applyAlignment="1">
      <alignment horizontal="center" vertical="top"/>
    </xf>
    <xf numFmtId="0" fontId="44" fillId="0" borderId="8" xfId="0" applyFont="1" applyBorder="1" applyAlignment="1">
      <alignment horizontal="center"/>
    </xf>
    <xf numFmtId="0" fontId="45" fillId="0" borderId="66" xfId="0" applyFont="1" applyBorder="1" applyAlignment="1">
      <alignment horizontal="center"/>
    </xf>
    <xf numFmtId="0" fontId="2" fillId="0" borderId="0" xfId="0" applyFont="1" applyProtection="1"/>
    <xf numFmtId="0" fontId="51" fillId="15" borderId="0" xfId="0" applyFont="1" applyFill="1" applyAlignment="1" applyProtection="1">
      <alignment horizontal="center"/>
    </xf>
    <xf numFmtId="0" fontId="51" fillId="15" borderId="0" xfId="0" applyFont="1" applyFill="1" applyAlignment="1">
      <alignment horizontal="center"/>
    </xf>
    <xf numFmtId="0" fontId="53" fillId="2" borderId="11" xfId="0" applyFont="1" applyFill="1" applyBorder="1" applyAlignment="1">
      <alignment horizontal="center" wrapText="1"/>
    </xf>
    <xf numFmtId="0" fontId="53" fillId="2" borderId="34" xfId="0" applyFont="1" applyFill="1" applyBorder="1" applyAlignment="1">
      <alignment horizontal="center" wrapText="1"/>
    </xf>
    <xf numFmtId="0" fontId="53" fillId="2" borderId="14" xfId="0" applyFont="1" applyFill="1" applyBorder="1" applyAlignment="1">
      <alignment horizontal="center" wrapText="1"/>
    </xf>
    <xf numFmtId="11" fontId="52" fillId="0" borderId="8" xfId="0" applyNumberFormat="1" applyFont="1" applyBorder="1" applyAlignment="1">
      <alignment horizontal="center"/>
    </xf>
    <xf numFmtId="0" fontId="52" fillId="0" borderId="8" xfId="0" applyFont="1" applyBorder="1" applyAlignment="1">
      <alignment horizontal="center"/>
    </xf>
    <xf numFmtId="11" fontId="52" fillId="0" borderId="80" xfId="0" applyNumberFormat="1" applyFont="1" applyBorder="1" applyAlignment="1">
      <alignment horizontal="center"/>
    </xf>
    <xf numFmtId="0" fontId="2" fillId="0" borderId="0" xfId="0" applyFont="1"/>
    <xf numFmtId="0" fontId="42" fillId="7" borderId="55" xfId="0" applyFont="1" applyFill="1" applyBorder="1" applyAlignment="1">
      <alignment horizontal="center" vertical="center" wrapText="1"/>
    </xf>
    <xf numFmtId="0" fontId="42" fillId="7" borderId="56" xfId="0" applyFont="1" applyFill="1" applyBorder="1" applyAlignment="1">
      <alignment horizontal="center" vertical="center" wrapText="1"/>
    </xf>
    <xf numFmtId="0" fontId="42" fillId="7" borderId="57" xfId="0" applyFont="1" applyFill="1" applyBorder="1" applyAlignment="1">
      <alignment horizontal="center" vertical="center" wrapText="1"/>
    </xf>
    <xf numFmtId="0" fontId="42" fillId="7" borderId="58" xfId="0" applyFont="1" applyFill="1" applyBorder="1" applyAlignment="1">
      <alignment horizontal="center" vertical="center" wrapText="1"/>
    </xf>
    <xf numFmtId="0" fontId="42" fillId="7" borderId="59" xfId="0" applyFont="1" applyFill="1" applyBorder="1" applyAlignment="1">
      <alignment horizontal="center" vertical="center" wrapText="1"/>
    </xf>
    <xf numFmtId="0" fontId="42" fillId="7" borderId="60" xfId="0" applyFont="1" applyFill="1" applyBorder="1" applyAlignment="1">
      <alignment horizontal="center" vertical="center" wrapText="1"/>
    </xf>
    <xf numFmtId="0" fontId="43" fillId="0" borderId="0" xfId="0" applyFont="1" applyAlignment="1">
      <alignment horizontal="center"/>
    </xf>
    <xf numFmtId="0" fontId="36" fillId="11" borderId="43" xfId="0" applyFont="1" applyFill="1" applyBorder="1" applyAlignment="1" applyProtection="1">
      <alignment horizontal="center"/>
    </xf>
    <xf numFmtId="0" fontId="36" fillId="11" borderId="46" xfId="0" applyFont="1" applyFill="1" applyBorder="1" applyAlignment="1" applyProtection="1">
      <alignment horizontal="center"/>
    </xf>
    <xf numFmtId="0" fontId="2" fillId="0" borderId="0" xfId="0" applyFont="1" applyAlignment="1" applyProtection="1">
      <alignment horizontal="center" wrapText="1"/>
    </xf>
    <xf numFmtId="0" fontId="36" fillId="11" borderId="42" xfId="0" applyFont="1" applyFill="1" applyBorder="1" applyAlignment="1" applyProtection="1">
      <alignment horizontal="center"/>
    </xf>
    <xf numFmtId="0" fontId="20" fillId="2" borderId="10" xfId="0" applyFont="1" applyFill="1" applyBorder="1" applyAlignment="1" applyProtection="1">
      <alignment horizontal="center" wrapText="1"/>
    </xf>
    <xf numFmtId="0" fontId="20" fillId="2" borderId="12" xfId="0" applyFont="1" applyFill="1" applyBorder="1" applyAlignment="1" applyProtection="1">
      <alignment horizontal="center" wrapText="1"/>
    </xf>
    <xf numFmtId="0" fontId="4" fillId="2" borderId="2" xfId="0" applyFont="1" applyFill="1" applyBorder="1" applyAlignment="1" applyProtection="1">
      <alignment vertical="top" wrapText="1"/>
    </xf>
    <xf numFmtId="0" fontId="4" fillId="2" borderId="3" xfId="0" applyFont="1" applyFill="1" applyBorder="1" applyAlignment="1" applyProtection="1">
      <alignment vertical="top" wrapText="1"/>
    </xf>
    <xf numFmtId="0" fontId="20" fillId="11" borderId="44" xfId="0" applyFont="1" applyFill="1" applyBorder="1" applyAlignment="1" applyProtection="1">
      <alignment horizontal="center" wrapText="1"/>
    </xf>
    <xf numFmtId="0" fontId="20" fillId="11" borderId="43" xfId="0" applyFont="1" applyFill="1" applyBorder="1" applyAlignment="1" applyProtection="1">
      <alignment horizontal="center" wrapText="1"/>
    </xf>
    <xf numFmtId="0" fontId="5" fillId="0" borderId="0" xfId="0" applyFont="1" applyAlignment="1" applyProtection="1">
      <alignment horizontal="center"/>
    </xf>
    <xf numFmtId="0" fontId="8" fillId="3" borderId="5"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14" fillId="6" borderId="2" xfId="0" applyFont="1" applyFill="1" applyBorder="1" applyAlignment="1" applyProtection="1">
      <alignment vertical="top" wrapText="1"/>
    </xf>
    <xf numFmtId="0" fontId="14" fillId="6" borderId="3" xfId="0" applyFont="1" applyFill="1" applyBorder="1" applyAlignment="1" applyProtection="1">
      <alignment vertical="top" wrapText="1"/>
    </xf>
    <xf numFmtId="0" fontId="9" fillId="2" borderId="1" xfId="0" applyFont="1" applyFill="1" applyBorder="1" applyAlignment="1" applyProtection="1">
      <alignment horizontal="center" wrapText="1"/>
    </xf>
    <xf numFmtId="0" fontId="9" fillId="2" borderId="3" xfId="0" applyFont="1" applyFill="1" applyBorder="1" applyAlignment="1" applyProtection="1">
      <alignment horizontal="center" wrapText="1"/>
    </xf>
    <xf numFmtId="0" fontId="15" fillId="6" borderId="2" xfId="0" applyFont="1" applyFill="1" applyBorder="1" applyAlignment="1" applyProtection="1">
      <alignment horizontal="center" vertical="top" wrapText="1"/>
    </xf>
    <xf numFmtId="0" fontId="15" fillId="6" borderId="13" xfId="0" applyFont="1" applyFill="1" applyBorder="1" applyAlignment="1" applyProtection="1">
      <alignment horizontal="center" vertical="top" wrapText="1"/>
    </xf>
    <xf numFmtId="0" fontId="4" fillId="0" borderId="16" xfId="0" applyFont="1" applyBorder="1" applyAlignment="1" applyProtection="1">
      <alignment vertical="top" wrapText="1"/>
    </xf>
    <xf numFmtId="0" fontId="4" fillId="0" borderId="6" xfId="0" applyFont="1" applyBorder="1" applyAlignment="1" applyProtection="1">
      <alignment vertical="top" wrapText="1"/>
    </xf>
    <xf numFmtId="0" fontId="12" fillId="2" borderId="7" xfId="0" applyFont="1" applyFill="1" applyBorder="1" applyAlignment="1" applyProtection="1">
      <alignment horizontal="center" wrapText="1"/>
    </xf>
    <xf numFmtId="0" fontId="12" fillId="2" borderId="4" xfId="0" applyFont="1" applyFill="1" applyBorder="1" applyAlignment="1" applyProtection="1">
      <alignment horizontal="center" wrapText="1"/>
    </xf>
    <xf numFmtId="0" fontId="10" fillId="2" borderId="1" xfId="0" applyFont="1" applyFill="1" applyBorder="1" applyAlignment="1" applyProtection="1">
      <alignment horizontal="center" wrapText="1"/>
    </xf>
    <xf numFmtId="0" fontId="10" fillId="2" borderId="3" xfId="0" applyFont="1" applyFill="1" applyBorder="1" applyAlignment="1" applyProtection="1">
      <alignment horizontal="center" wrapText="1"/>
    </xf>
    <xf numFmtId="0" fontId="8" fillId="2" borderId="2" xfId="0" applyFont="1" applyFill="1" applyBorder="1" applyAlignment="1" applyProtection="1">
      <alignment horizontal="left" vertical="top" wrapText="1" indent="8"/>
    </xf>
    <xf numFmtId="0" fontId="8" fillId="3" borderId="7"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52" xfId="0" applyFont="1" applyFill="1" applyBorder="1" applyAlignment="1" applyProtection="1">
      <alignment horizontal="center" vertical="center" wrapText="1"/>
    </xf>
    <xf numFmtId="0" fontId="8" fillId="3" borderId="32"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3" fillId="3" borderId="7" xfId="0"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wrapText="1"/>
    </xf>
    <xf numFmtId="0" fontId="13" fillId="3" borderId="4" xfId="0" applyFont="1" applyFill="1" applyBorder="1" applyAlignment="1" applyProtection="1">
      <alignment horizontal="center" vertical="center" wrapText="1"/>
    </xf>
    <xf numFmtId="0" fontId="8" fillId="3" borderId="51" xfId="0" applyFont="1" applyFill="1" applyBorder="1" applyAlignment="1" applyProtection="1">
      <alignment horizontal="center" vertical="center" wrapText="1"/>
    </xf>
    <xf numFmtId="0" fontId="8" fillId="3" borderId="47"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3" fillId="0" borderId="47" xfId="0" applyFont="1" applyBorder="1" applyAlignment="1" applyProtection="1">
      <alignment horizontal="center"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6" xfId="0" applyFont="1" applyBorder="1" applyAlignment="1">
      <alignment horizontal="center" vertical="center" wrapText="1"/>
    </xf>
    <xf numFmtId="0" fontId="9" fillId="2" borderId="1" xfId="0" applyFont="1" applyFill="1" applyBorder="1" applyAlignment="1" applyProtection="1">
      <alignment horizontal="center" vertical="top" wrapText="1"/>
    </xf>
    <xf numFmtId="0" fontId="9" fillId="2" borderId="3" xfId="0" applyFont="1" applyFill="1" applyBorder="1" applyAlignment="1" applyProtection="1">
      <alignment horizontal="center" vertical="top"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10" fillId="2" borderId="3" xfId="0" applyFont="1" applyFill="1" applyBorder="1" applyAlignment="1">
      <alignment horizontal="center" vertical="top" wrapText="1"/>
    </xf>
    <xf numFmtId="0" fontId="23" fillId="2" borderId="2" xfId="0" applyFont="1" applyFill="1" applyBorder="1" applyAlignment="1">
      <alignment horizontal="center" vertical="center" wrapText="1"/>
    </xf>
    <xf numFmtId="0" fontId="5" fillId="0" borderId="0" xfId="0" applyFont="1" applyAlignment="1">
      <alignment horizontal="center"/>
    </xf>
    <xf numFmtId="0" fontId="2" fillId="0" borderId="0" xfId="0" applyFont="1" applyAlignment="1">
      <alignment horizontal="center" wrapText="1"/>
    </xf>
    <xf numFmtId="0" fontId="36" fillId="11" borderId="42" xfId="0" applyFont="1" applyFill="1" applyBorder="1" applyAlignment="1">
      <alignment horizontal="center"/>
    </xf>
    <xf numFmtId="0" fontId="36" fillId="11" borderId="43" xfId="0" applyFont="1" applyFill="1" applyBorder="1" applyAlignment="1">
      <alignment horizontal="center"/>
    </xf>
    <xf numFmtId="0" fontId="20" fillId="2" borderId="10" xfId="0" applyFont="1" applyFill="1" applyBorder="1" applyAlignment="1">
      <alignment horizontal="center" wrapText="1"/>
    </xf>
    <xf numFmtId="0" fontId="20" fillId="2" borderId="12" xfId="0" applyFont="1" applyFill="1" applyBorder="1" applyAlignment="1">
      <alignment horizontal="center" wrapText="1"/>
    </xf>
    <xf numFmtId="0" fontId="36" fillId="11" borderId="46" xfId="0" applyFont="1" applyFill="1" applyBorder="1" applyAlignment="1">
      <alignment horizontal="center"/>
    </xf>
    <xf numFmtId="0" fontId="36" fillId="0" borderId="0" xfId="0" applyFont="1" applyFill="1" applyBorder="1" applyAlignment="1">
      <alignment horizontal="center"/>
    </xf>
    <xf numFmtId="0" fontId="23" fillId="0" borderId="10"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8" xfId="0" applyFont="1" applyBorder="1" applyAlignment="1">
      <alignment horizontal="center" vertical="center" wrapText="1"/>
    </xf>
    <xf numFmtId="0" fontId="23" fillId="0" borderId="5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23" fillId="0" borderId="2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3" fillId="3" borderId="2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6"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41" fillId="11" borderId="43" xfId="0" applyFont="1" applyFill="1" applyBorder="1" applyAlignment="1">
      <alignment horizontal="center"/>
    </xf>
    <xf numFmtId="0" fontId="41" fillId="11" borderId="42" xfId="0" applyFont="1" applyFill="1" applyBorder="1" applyAlignment="1">
      <alignment horizontal="center"/>
    </xf>
    <xf numFmtId="0" fontId="41" fillId="11" borderId="46" xfId="0" applyFont="1" applyFill="1" applyBorder="1" applyAlignment="1">
      <alignment horizontal="center"/>
    </xf>
    <xf numFmtId="0" fontId="20" fillId="11" borderId="44" xfId="0" applyFont="1" applyFill="1" applyBorder="1" applyAlignment="1">
      <alignment horizontal="center" wrapText="1"/>
    </xf>
    <xf numFmtId="0" fontId="20" fillId="11" borderId="43" xfId="0" applyFont="1" applyFill="1" applyBorder="1" applyAlignment="1">
      <alignment horizontal="center"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24" fillId="2" borderId="7"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 fillId="0" borderId="0" xfId="0" applyFont="1" applyAlignment="1">
      <alignment horizontal="left" wrapText="1"/>
    </xf>
    <xf numFmtId="0" fontId="11" fillId="2" borderId="2" xfId="0" applyFont="1" applyFill="1" applyBorder="1" applyAlignment="1">
      <alignment vertical="top" wrapText="1"/>
    </xf>
    <xf numFmtId="0" fontId="11" fillId="2" borderId="3" xfId="0" applyFont="1" applyFill="1" applyBorder="1" applyAlignment="1">
      <alignment vertical="top" wrapText="1"/>
    </xf>
    <xf numFmtId="0" fontId="11" fillId="2" borderId="7" xfId="0" applyFont="1" applyFill="1" applyBorder="1" applyAlignment="1">
      <alignment horizontal="center" wrapText="1"/>
    </xf>
    <xf numFmtId="0" fontId="11" fillId="2" borderId="5" xfId="0" applyFont="1" applyFill="1" applyBorder="1" applyAlignment="1">
      <alignment horizontal="center" wrapText="1"/>
    </xf>
    <xf numFmtId="0" fontId="11" fillId="2" borderId="4" xfId="0" applyFont="1" applyFill="1" applyBorder="1" applyAlignment="1">
      <alignment horizontal="center" wrapText="1"/>
    </xf>
    <xf numFmtId="0" fontId="11" fillId="2" borderId="1" xfId="0" applyFont="1" applyFill="1" applyBorder="1" applyAlignment="1">
      <alignment vertical="top" wrapText="1"/>
    </xf>
    <xf numFmtId="0" fontId="11" fillId="2" borderId="2" xfId="0" applyFont="1" applyFill="1" applyBorder="1" applyAlignment="1">
      <alignment horizontal="center" vertical="top" wrapText="1"/>
    </xf>
    <xf numFmtId="0" fontId="28" fillId="2" borderId="10"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0" borderId="33" xfId="0" applyFont="1" applyBorder="1" applyAlignment="1">
      <alignment horizontal="center"/>
    </xf>
    <xf numFmtId="0" fontId="50" fillId="0" borderId="0" xfId="0" applyFont="1" applyAlignment="1">
      <alignment horizontal="center"/>
    </xf>
    <xf numFmtId="0" fontId="52" fillId="0" borderId="42" xfId="0" applyFont="1" applyBorder="1" applyAlignment="1">
      <alignment horizontal="center"/>
    </xf>
    <xf numFmtId="0" fontId="52" fillId="0" borderId="46" xfId="0" applyFont="1" applyBorder="1" applyAlignment="1">
      <alignment horizontal="center"/>
    </xf>
    <xf numFmtId="0" fontId="52" fillId="0" borderId="43" xfId="0" applyFont="1" applyBorder="1" applyAlignment="1">
      <alignment horizontal="center"/>
    </xf>
    <xf numFmtId="0" fontId="0" fillId="0" borderId="81" xfId="0" applyBorder="1" applyAlignment="1">
      <alignment horizontal="center" vertical="center" wrapText="1"/>
    </xf>
    <xf numFmtId="0" fontId="0" fillId="0" borderId="14" xfId="0" applyBorder="1" applyAlignment="1">
      <alignment horizontal="center" vertical="center" wrapText="1"/>
    </xf>
    <xf numFmtId="0" fontId="0" fillId="0" borderId="69" xfId="0" applyBorder="1" applyAlignment="1">
      <alignment horizontal="center" vertical="center" wrapText="1"/>
    </xf>
    <xf numFmtId="0" fontId="0" fillId="0" borderId="19"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0000FF"/>
      <color rgb="FF663300"/>
      <color rgb="FF333333"/>
      <color rgb="FF00FFCC"/>
      <color rgb="FFFFFF00"/>
      <color rgb="FF00CC00"/>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FP CI'!A1"/><Relationship Id="rId7" Type="http://schemas.openxmlformats.org/officeDocument/2006/relationships/image" Target="../media/image1.png"/><Relationship Id="rId2" Type="http://schemas.openxmlformats.org/officeDocument/2006/relationships/hyperlink" Target="#'E NFP CI'!A1"/><Relationship Id="rId1" Type="http://schemas.openxmlformats.org/officeDocument/2006/relationships/hyperlink" Target="#'NE CI'!A1"/><Relationship Id="rId6" Type="http://schemas.openxmlformats.org/officeDocument/2006/relationships/hyperlink" Target="#'SI HAP'!A1"/><Relationship Id="rId5" Type="http://schemas.openxmlformats.org/officeDocument/2006/relationships/hyperlink" Target="#'CI HAP'!A1"/><Relationship Id="rId4" Type="http://schemas.openxmlformats.org/officeDocument/2006/relationships/hyperlink" Target="#SI!A1"/></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hyperlink" Target="#startpage"/></Relationships>
</file>

<file path=xl/drawings/_rels/drawing3.xml.rels><?xml version="1.0" encoding="UTF-8" standalone="yes"?>
<Relationships xmlns="http://schemas.openxmlformats.org/package/2006/relationships"><Relationship Id="rId1" Type="http://schemas.openxmlformats.org/officeDocument/2006/relationships/hyperlink" Target="#startpage"/></Relationships>
</file>

<file path=xl/drawings/_rels/drawing4.xml.rels><?xml version="1.0" encoding="UTF-8" standalone="yes"?>
<Relationships xmlns="http://schemas.openxmlformats.org/package/2006/relationships"><Relationship Id="rId1" Type="http://schemas.openxmlformats.org/officeDocument/2006/relationships/hyperlink" Target="#startpage"/></Relationships>
</file>

<file path=xl/drawings/_rels/drawing5.xml.rels><?xml version="1.0" encoding="UTF-8" standalone="yes"?>
<Relationships xmlns="http://schemas.openxmlformats.org/package/2006/relationships"><Relationship Id="rId1" Type="http://schemas.openxmlformats.org/officeDocument/2006/relationships/hyperlink" Target="#startpage"/></Relationships>
</file>

<file path=xl/drawings/_rels/drawing6.xml.rels><?xml version="1.0" encoding="UTF-8" standalone="yes"?>
<Relationships xmlns="http://schemas.openxmlformats.org/package/2006/relationships"><Relationship Id="rId1" Type="http://schemas.openxmlformats.org/officeDocument/2006/relationships/hyperlink" Target="#startpage"/></Relationships>
</file>

<file path=xl/drawings/_rels/drawing7.xml.rels><?xml version="1.0" encoding="UTF-8" standalone="yes"?>
<Relationships xmlns="http://schemas.openxmlformats.org/package/2006/relationships"><Relationship Id="rId1" Type="http://schemas.openxmlformats.org/officeDocument/2006/relationships/hyperlink" Target="#startpage"/></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15</xdr:col>
      <xdr:colOff>0</xdr:colOff>
      <xdr:row>8</xdr:row>
      <xdr:rowOff>163117</xdr:rowOff>
    </xdr:from>
    <xdr:to>
      <xdr:col>17</xdr:col>
      <xdr:colOff>295275</xdr:colOff>
      <xdr:row>12</xdr:row>
      <xdr:rowOff>148829</xdr:rowOff>
    </xdr:to>
    <xdr:sp macro="" textlink="">
      <xdr:nvSpPr>
        <xdr:cNvPr id="2" name="Rounded Rectangle 1">
          <a:extLst>
            <a:ext uri="{FF2B5EF4-FFF2-40B4-BE49-F238E27FC236}">
              <a16:creationId xmlns:a16="http://schemas.microsoft.com/office/drawing/2014/main" xmlns="" id="{00000000-0008-0000-0000-000002000000}"/>
            </a:ext>
          </a:extLst>
        </xdr:cNvPr>
        <xdr:cNvSpPr/>
      </xdr:nvSpPr>
      <xdr:spPr>
        <a:xfrm>
          <a:off x="9144000" y="1810942"/>
          <a:ext cx="1514475" cy="747712"/>
        </a:xfrm>
        <a:prstGeom prst="roundRect">
          <a:avLst/>
        </a:prstGeom>
        <a:effectLst>
          <a:outerShdw blurRad="50800" dist="38100" dir="2700000" algn="tl" rotWithShape="0">
            <a:prstClr val="black">
              <a:alpha val="40000"/>
            </a:prst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rgbClr val="FFFF00"/>
              </a:solidFill>
              <a:latin typeface="Candara" pitchFamily="34" charset="0"/>
            </a:rPr>
            <a:t>What</a:t>
          </a:r>
          <a:r>
            <a:rPr lang="en-US" sz="1400" b="1" baseline="0">
              <a:solidFill>
                <a:srgbClr val="FFFF00"/>
              </a:solidFill>
              <a:latin typeface="Candara" pitchFamily="34" charset="0"/>
            </a:rPr>
            <a:t> Kind of Engine?</a:t>
          </a:r>
          <a:endParaRPr lang="en-US" sz="1400" b="1">
            <a:solidFill>
              <a:srgbClr val="FFFF00"/>
            </a:solidFill>
            <a:latin typeface="Candara" pitchFamily="34" charset="0"/>
          </a:endParaRPr>
        </a:p>
      </xdr:txBody>
    </xdr:sp>
    <xdr:clientData/>
  </xdr:twoCellAnchor>
  <xdr:twoCellAnchor>
    <xdr:from>
      <xdr:col>0</xdr:col>
      <xdr:colOff>419100</xdr:colOff>
      <xdr:row>8</xdr:row>
      <xdr:rowOff>113111</xdr:rowOff>
    </xdr:from>
    <xdr:to>
      <xdr:col>3</xdr:col>
      <xdr:colOff>504825</xdr:colOff>
      <xdr:row>13</xdr:row>
      <xdr:rowOff>8336</xdr:rowOff>
    </xdr:to>
    <xdr:sp macro="" textlink="">
      <xdr:nvSpPr>
        <xdr:cNvPr id="3" name="Rounded Rectangle 2">
          <a:extLst>
            <a:ext uri="{FF2B5EF4-FFF2-40B4-BE49-F238E27FC236}">
              <a16:creationId xmlns:a16="http://schemas.microsoft.com/office/drawing/2014/main" xmlns="" id="{00000000-0008-0000-0000-000003000000}"/>
            </a:ext>
          </a:extLst>
        </xdr:cNvPr>
        <xdr:cNvSpPr/>
      </xdr:nvSpPr>
      <xdr:spPr>
        <a:xfrm>
          <a:off x="419100" y="1760936"/>
          <a:ext cx="1914525" cy="847725"/>
        </a:xfrm>
        <a:prstGeom prst="roundRect">
          <a:avLst/>
        </a:prstGeom>
        <a:solidFill>
          <a:schemeClr val="accent2">
            <a:lumMod val="75000"/>
          </a:schemeClr>
        </a:solidFill>
        <a:effectLst>
          <a:outerShdw blurRad="50800" dist="38100" dir="2700000" algn="tl" rotWithShape="0">
            <a:prstClr val="black">
              <a:alpha val="40000"/>
            </a:prst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FFFF00"/>
              </a:solidFill>
              <a:latin typeface="Candara" pitchFamily="34" charset="0"/>
            </a:rPr>
            <a:t>What is the </a:t>
          </a:r>
        </a:p>
        <a:p>
          <a:pPr algn="ctr"/>
          <a:r>
            <a:rPr lang="en-US" sz="1200" b="1">
              <a:solidFill>
                <a:srgbClr val="FFFF00"/>
              </a:solidFill>
              <a:latin typeface="Candara" pitchFamily="34" charset="0"/>
            </a:rPr>
            <a:t>cylinder displacement</a:t>
          </a:r>
        </a:p>
        <a:p>
          <a:pPr algn="ctr"/>
          <a:r>
            <a:rPr lang="en-US" sz="1200" b="1">
              <a:solidFill>
                <a:srgbClr val="FFFF00"/>
              </a:solidFill>
              <a:latin typeface="Candara" pitchFamily="34" charset="0"/>
            </a:rPr>
            <a:t> in liters?</a:t>
          </a:r>
        </a:p>
      </xdr:txBody>
    </xdr:sp>
    <xdr:clientData/>
  </xdr:twoCellAnchor>
  <xdr:twoCellAnchor>
    <xdr:from>
      <xdr:col>18</xdr:col>
      <xdr:colOff>192881</xdr:colOff>
      <xdr:row>1</xdr:row>
      <xdr:rowOff>119062</xdr:rowOff>
    </xdr:from>
    <xdr:to>
      <xdr:col>20</xdr:col>
      <xdr:colOff>592931</xdr:colOff>
      <xdr:row>5</xdr:row>
      <xdr:rowOff>152399</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xmlns="" id="{00000000-0008-0000-0000-000004000000}"/>
            </a:ext>
          </a:extLst>
        </xdr:cNvPr>
        <xdr:cNvSpPr/>
      </xdr:nvSpPr>
      <xdr:spPr>
        <a:xfrm>
          <a:off x="11165681" y="309562"/>
          <a:ext cx="1619250" cy="919162"/>
        </a:xfrm>
        <a:prstGeom prst="roundRect">
          <a:avLst/>
        </a:prstGeom>
        <a:solidFill>
          <a:schemeClr val="accent3">
            <a:lumMod val="75000"/>
          </a:schemeClr>
        </a:solidFill>
        <a:ln>
          <a:solidFill>
            <a:sysClr val="windowText" lastClr="000000"/>
          </a:solidFill>
        </a:ln>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FFFF00"/>
              </a:solidFill>
              <a:latin typeface="Candara" pitchFamily="34" charset="0"/>
            </a:rPr>
            <a:t>Non-emergency</a:t>
          </a:r>
          <a:r>
            <a:rPr lang="en-US" sz="1200" b="1" baseline="0">
              <a:solidFill>
                <a:srgbClr val="FFFF00"/>
              </a:solidFill>
              <a:latin typeface="Candara" pitchFamily="34" charset="0"/>
            </a:rPr>
            <a:t> Compression Ignition</a:t>
          </a:r>
          <a:endParaRPr lang="en-US" sz="1200" b="1">
            <a:solidFill>
              <a:srgbClr val="FFFF00"/>
            </a:solidFill>
            <a:latin typeface="Candara" pitchFamily="34" charset="0"/>
          </a:endParaRPr>
        </a:p>
      </xdr:txBody>
    </xdr:sp>
    <xdr:clientData/>
  </xdr:twoCellAnchor>
  <xdr:twoCellAnchor>
    <xdr:from>
      <xdr:col>7</xdr:col>
      <xdr:colOff>514350</xdr:colOff>
      <xdr:row>8</xdr:row>
      <xdr:rowOff>113111</xdr:rowOff>
    </xdr:from>
    <xdr:to>
      <xdr:col>10</xdr:col>
      <xdr:colOff>600075</xdr:colOff>
      <xdr:row>13</xdr:row>
      <xdr:rowOff>8336</xdr:rowOff>
    </xdr:to>
    <xdr:sp macro="" textlink="">
      <xdr:nvSpPr>
        <xdr:cNvPr id="5" name="Rounded Rectangle 4">
          <a:extLst>
            <a:ext uri="{FF2B5EF4-FFF2-40B4-BE49-F238E27FC236}">
              <a16:creationId xmlns:a16="http://schemas.microsoft.com/office/drawing/2014/main" xmlns="" id="{00000000-0008-0000-0000-000005000000}"/>
            </a:ext>
          </a:extLst>
        </xdr:cNvPr>
        <xdr:cNvSpPr/>
      </xdr:nvSpPr>
      <xdr:spPr>
        <a:xfrm>
          <a:off x="4781550" y="1760936"/>
          <a:ext cx="1914525" cy="847725"/>
        </a:xfrm>
        <a:prstGeom prst="roundRect">
          <a:avLst/>
        </a:prstGeom>
        <a:solidFill>
          <a:schemeClr val="bg1">
            <a:lumMod val="50000"/>
          </a:schemeClr>
        </a:solidFill>
        <a:effectLst>
          <a:outerShdw blurRad="50800" dist="38100" dir="2700000" algn="tl" rotWithShape="0">
            <a:prstClr val="black">
              <a:alpha val="40000"/>
            </a:prst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chemeClr val="bg1"/>
              </a:solidFill>
              <a:latin typeface="Candara" pitchFamily="34" charset="0"/>
            </a:rPr>
            <a:t>Non-NSPS</a:t>
          </a:r>
          <a:r>
            <a:rPr lang="en-US" sz="1200" b="1" baseline="0">
              <a:solidFill>
                <a:schemeClr val="bg1"/>
              </a:solidFill>
              <a:latin typeface="Candara" pitchFamily="34" charset="0"/>
            </a:rPr>
            <a:t> or NSPS?</a:t>
          </a:r>
          <a:endParaRPr lang="en-US" sz="1200" b="1">
            <a:solidFill>
              <a:schemeClr val="bg1"/>
            </a:solidFill>
            <a:latin typeface="Candara" pitchFamily="34" charset="0"/>
          </a:endParaRPr>
        </a:p>
      </xdr:txBody>
    </xdr:sp>
    <xdr:clientData/>
  </xdr:twoCellAnchor>
  <xdr:twoCellAnchor>
    <xdr:from>
      <xdr:col>11</xdr:col>
      <xdr:colOff>257175</xdr:colOff>
      <xdr:row>8</xdr:row>
      <xdr:rowOff>113111</xdr:rowOff>
    </xdr:from>
    <xdr:to>
      <xdr:col>14</xdr:col>
      <xdr:colOff>342900</xdr:colOff>
      <xdr:row>13</xdr:row>
      <xdr:rowOff>8336</xdr:rowOff>
    </xdr:to>
    <xdr:sp macro="" textlink="">
      <xdr:nvSpPr>
        <xdr:cNvPr id="6" name="Rounded Rectangle 5">
          <a:extLst>
            <a:ext uri="{FF2B5EF4-FFF2-40B4-BE49-F238E27FC236}">
              <a16:creationId xmlns:a16="http://schemas.microsoft.com/office/drawing/2014/main" xmlns="" id="{00000000-0008-0000-0000-000006000000}"/>
            </a:ext>
          </a:extLst>
        </xdr:cNvPr>
        <xdr:cNvSpPr/>
      </xdr:nvSpPr>
      <xdr:spPr>
        <a:xfrm>
          <a:off x="6962775" y="1760936"/>
          <a:ext cx="1914525" cy="847725"/>
        </a:xfrm>
        <a:prstGeom prst="roundRect">
          <a:avLst/>
        </a:prstGeom>
        <a:solidFill>
          <a:schemeClr val="accent6">
            <a:lumMod val="50000"/>
          </a:schemeClr>
        </a:solidFill>
        <a:effectLst>
          <a:outerShdw blurRad="50800" dist="38100" dir="2700000" algn="tl" rotWithShape="0">
            <a:prstClr val="black">
              <a:alpha val="40000"/>
            </a:prst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latin typeface="Candara" pitchFamily="34" charset="0"/>
            </a:rPr>
            <a:t>What year was it made?</a:t>
          </a:r>
        </a:p>
      </xdr:txBody>
    </xdr:sp>
    <xdr:clientData/>
  </xdr:twoCellAnchor>
  <xdr:twoCellAnchor>
    <xdr:from>
      <xdr:col>18</xdr:col>
      <xdr:colOff>192881</xdr:colOff>
      <xdr:row>6</xdr:row>
      <xdr:rowOff>115887</xdr:rowOff>
    </xdr:from>
    <xdr:to>
      <xdr:col>20</xdr:col>
      <xdr:colOff>592931</xdr:colOff>
      <xdr:row>10</xdr:row>
      <xdr:rowOff>149224</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xmlns="" id="{00000000-0008-0000-0000-000007000000}"/>
            </a:ext>
          </a:extLst>
        </xdr:cNvPr>
        <xdr:cNvSpPr/>
      </xdr:nvSpPr>
      <xdr:spPr>
        <a:xfrm>
          <a:off x="11165681" y="1277937"/>
          <a:ext cx="1619250" cy="814387"/>
        </a:xfrm>
        <a:prstGeom prst="roundRect">
          <a:avLst/>
        </a:prstGeom>
        <a:solidFill>
          <a:schemeClr val="accent4">
            <a:lumMod val="75000"/>
          </a:schemeClr>
        </a:solidFill>
        <a:ln>
          <a:solidFill>
            <a:sysClr val="windowText" lastClr="000000"/>
          </a:solidFill>
        </a:ln>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FFFF00"/>
              </a:solidFill>
              <a:latin typeface="Candara" pitchFamily="34" charset="0"/>
            </a:rPr>
            <a:t>Emergency</a:t>
          </a:r>
          <a:r>
            <a:rPr lang="en-US" sz="1200" b="1" baseline="0">
              <a:solidFill>
                <a:srgbClr val="FFFF00"/>
              </a:solidFill>
              <a:latin typeface="Candara" pitchFamily="34" charset="0"/>
            </a:rPr>
            <a:t> Non-Fire Pump </a:t>
          </a:r>
        </a:p>
        <a:p>
          <a:pPr algn="ctr"/>
          <a:r>
            <a:rPr lang="en-US" sz="1200" b="1" baseline="0">
              <a:solidFill>
                <a:srgbClr val="FFFF00"/>
              </a:solidFill>
              <a:latin typeface="Candara" pitchFamily="34" charset="0"/>
            </a:rPr>
            <a:t>Compression Ignition</a:t>
          </a:r>
          <a:endParaRPr lang="en-US" sz="1200" b="1">
            <a:solidFill>
              <a:srgbClr val="FFFF00"/>
            </a:solidFill>
            <a:latin typeface="Candara" pitchFamily="34" charset="0"/>
          </a:endParaRPr>
        </a:p>
      </xdr:txBody>
    </xdr:sp>
    <xdr:clientData/>
  </xdr:twoCellAnchor>
  <xdr:twoCellAnchor>
    <xdr:from>
      <xdr:col>18</xdr:col>
      <xdr:colOff>192881</xdr:colOff>
      <xdr:row>11</xdr:row>
      <xdr:rowOff>112712</xdr:rowOff>
    </xdr:from>
    <xdr:to>
      <xdr:col>20</xdr:col>
      <xdr:colOff>592931</xdr:colOff>
      <xdr:row>15</xdr:row>
      <xdr:rowOff>146049</xdr:rowOff>
    </xdr:to>
    <xdr:sp macro="" textlink="">
      <xdr:nvSpPr>
        <xdr:cNvPr id="8" name="Rounded Rectangle 7">
          <a:hlinkClick xmlns:r="http://schemas.openxmlformats.org/officeDocument/2006/relationships" r:id="rId3"/>
          <a:extLst>
            <a:ext uri="{FF2B5EF4-FFF2-40B4-BE49-F238E27FC236}">
              <a16:creationId xmlns:a16="http://schemas.microsoft.com/office/drawing/2014/main" xmlns="" id="{00000000-0008-0000-0000-000008000000}"/>
            </a:ext>
          </a:extLst>
        </xdr:cNvPr>
        <xdr:cNvSpPr/>
      </xdr:nvSpPr>
      <xdr:spPr>
        <a:xfrm>
          <a:off x="11165681" y="2332037"/>
          <a:ext cx="1619250" cy="795337"/>
        </a:xfrm>
        <a:prstGeom prst="roundRect">
          <a:avLst/>
        </a:prstGeom>
        <a:solidFill>
          <a:schemeClr val="tx2">
            <a:lumMod val="75000"/>
          </a:schemeClr>
        </a:solidFill>
        <a:ln>
          <a:solidFill>
            <a:sysClr val="windowText" lastClr="000000"/>
          </a:solidFill>
        </a:ln>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baseline="0">
              <a:solidFill>
                <a:srgbClr val="FFFF00"/>
              </a:solidFill>
              <a:latin typeface="Candara" pitchFamily="34" charset="0"/>
            </a:rPr>
            <a:t>Fire Pump </a:t>
          </a:r>
        </a:p>
        <a:p>
          <a:pPr algn="ctr"/>
          <a:r>
            <a:rPr lang="en-US" sz="1200" b="1" baseline="0">
              <a:solidFill>
                <a:srgbClr val="FFFF00"/>
              </a:solidFill>
              <a:latin typeface="Candara" pitchFamily="34" charset="0"/>
            </a:rPr>
            <a:t>Compression Ignition</a:t>
          </a:r>
          <a:endParaRPr lang="en-US" sz="1200" b="1">
            <a:solidFill>
              <a:srgbClr val="FFFF00"/>
            </a:solidFill>
            <a:latin typeface="Candara" pitchFamily="34" charset="0"/>
          </a:endParaRPr>
        </a:p>
      </xdr:txBody>
    </xdr:sp>
    <xdr:clientData/>
  </xdr:twoCellAnchor>
  <xdr:twoCellAnchor>
    <xdr:from>
      <xdr:col>18</xdr:col>
      <xdr:colOff>192881</xdr:colOff>
      <xdr:row>16</xdr:row>
      <xdr:rowOff>109537</xdr:rowOff>
    </xdr:from>
    <xdr:to>
      <xdr:col>20</xdr:col>
      <xdr:colOff>592931</xdr:colOff>
      <xdr:row>20</xdr:row>
      <xdr:rowOff>142874</xdr:rowOff>
    </xdr:to>
    <xdr:sp macro="" textlink="">
      <xdr:nvSpPr>
        <xdr:cNvPr id="9" name="Rounded Rectangle 8">
          <a:hlinkClick xmlns:r="http://schemas.openxmlformats.org/officeDocument/2006/relationships" r:id="rId4"/>
          <a:extLst>
            <a:ext uri="{FF2B5EF4-FFF2-40B4-BE49-F238E27FC236}">
              <a16:creationId xmlns:a16="http://schemas.microsoft.com/office/drawing/2014/main" xmlns="" id="{00000000-0008-0000-0000-000009000000}"/>
            </a:ext>
          </a:extLst>
        </xdr:cNvPr>
        <xdr:cNvSpPr/>
      </xdr:nvSpPr>
      <xdr:spPr>
        <a:xfrm>
          <a:off x="11165681" y="3195637"/>
          <a:ext cx="1619250" cy="919162"/>
        </a:xfrm>
        <a:prstGeom prst="roundRect">
          <a:avLst/>
        </a:prstGeom>
        <a:solidFill>
          <a:schemeClr val="bg2">
            <a:lumMod val="25000"/>
          </a:schemeClr>
        </a:solidFill>
        <a:ln>
          <a:solidFill>
            <a:sysClr val="windowText" lastClr="000000"/>
          </a:solidFill>
        </a:ln>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baseline="0">
              <a:solidFill>
                <a:srgbClr val="FFFF00"/>
              </a:solidFill>
              <a:latin typeface="Candara" pitchFamily="34" charset="0"/>
            </a:rPr>
            <a:t>Spark Ignition</a:t>
          </a:r>
          <a:endParaRPr lang="en-US" sz="1200" b="1">
            <a:solidFill>
              <a:srgbClr val="FFFF00"/>
            </a:solidFill>
            <a:latin typeface="Candara" pitchFamily="34" charset="0"/>
          </a:endParaRPr>
        </a:p>
      </xdr:txBody>
    </xdr:sp>
    <xdr:clientData/>
  </xdr:twoCellAnchor>
  <xdr:twoCellAnchor>
    <xdr:from>
      <xdr:col>4</xdr:col>
      <xdr:colOff>161925</xdr:colOff>
      <xdr:row>8</xdr:row>
      <xdr:rowOff>113111</xdr:rowOff>
    </xdr:from>
    <xdr:to>
      <xdr:col>7</xdr:col>
      <xdr:colOff>247650</xdr:colOff>
      <xdr:row>13</xdr:row>
      <xdr:rowOff>8336</xdr:rowOff>
    </xdr:to>
    <xdr:sp macro="" textlink="">
      <xdr:nvSpPr>
        <xdr:cNvPr id="10" name="Rounded Rectangle 9">
          <a:extLst>
            <a:ext uri="{FF2B5EF4-FFF2-40B4-BE49-F238E27FC236}">
              <a16:creationId xmlns:a16="http://schemas.microsoft.com/office/drawing/2014/main" xmlns="" id="{00000000-0008-0000-0000-00000A000000}"/>
            </a:ext>
          </a:extLst>
        </xdr:cNvPr>
        <xdr:cNvSpPr/>
      </xdr:nvSpPr>
      <xdr:spPr>
        <a:xfrm>
          <a:off x="2600325" y="1760936"/>
          <a:ext cx="1914525" cy="847725"/>
        </a:xfrm>
        <a:prstGeom prst="roundRect">
          <a:avLst/>
        </a:prstGeom>
        <a:solidFill>
          <a:srgbClr val="00B0F0"/>
        </a:solidFill>
        <a:effectLst>
          <a:outerShdw blurRad="50800" dist="38100" dir="2700000" algn="tl" rotWithShape="0">
            <a:prstClr val="black">
              <a:alpha val="40000"/>
            </a:prst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chemeClr val="bg1"/>
              </a:solidFill>
              <a:latin typeface="Candara" pitchFamily="34" charset="0"/>
            </a:rPr>
            <a:t>What</a:t>
          </a:r>
          <a:r>
            <a:rPr lang="en-US" sz="1200" b="1" baseline="0">
              <a:solidFill>
                <a:schemeClr val="bg1"/>
              </a:solidFill>
              <a:latin typeface="Candara" pitchFamily="34" charset="0"/>
            </a:rPr>
            <a:t> is the</a:t>
          </a:r>
        </a:p>
        <a:p>
          <a:pPr algn="ctr"/>
          <a:r>
            <a:rPr lang="en-US" sz="1200" b="1" baseline="0">
              <a:solidFill>
                <a:schemeClr val="bg1"/>
              </a:solidFill>
              <a:latin typeface="Candara" pitchFamily="34" charset="0"/>
            </a:rPr>
            <a:t> horsepower rating?</a:t>
          </a:r>
          <a:endParaRPr lang="en-US" sz="1200" b="1">
            <a:solidFill>
              <a:schemeClr val="bg1"/>
            </a:solidFill>
            <a:latin typeface="Candara" pitchFamily="34" charset="0"/>
          </a:endParaRPr>
        </a:p>
      </xdr:txBody>
    </xdr:sp>
    <xdr:clientData/>
  </xdr:twoCellAnchor>
  <xdr:twoCellAnchor>
    <xdr:from>
      <xdr:col>17</xdr:col>
      <xdr:colOff>295275</xdr:colOff>
      <xdr:row>3</xdr:row>
      <xdr:rowOff>73818</xdr:rowOff>
    </xdr:from>
    <xdr:to>
      <xdr:col>18</xdr:col>
      <xdr:colOff>192881</xdr:colOff>
      <xdr:row>10</xdr:row>
      <xdr:rowOff>155973</xdr:rowOff>
    </xdr:to>
    <xdr:cxnSp macro="">
      <xdr:nvCxnSpPr>
        <xdr:cNvPr id="12" name="Straight Arrow Connector 11">
          <a:extLst>
            <a:ext uri="{FF2B5EF4-FFF2-40B4-BE49-F238E27FC236}">
              <a16:creationId xmlns:a16="http://schemas.microsoft.com/office/drawing/2014/main" xmlns="" id="{00000000-0008-0000-0000-00000C000000}"/>
            </a:ext>
          </a:extLst>
        </xdr:cNvPr>
        <xdr:cNvCxnSpPr>
          <a:stCxn id="2" idx="3"/>
          <a:endCxn id="4" idx="1"/>
        </xdr:cNvCxnSpPr>
      </xdr:nvCxnSpPr>
      <xdr:spPr>
        <a:xfrm flipV="1">
          <a:off x="10658475" y="769143"/>
          <a:ext cx="507206" cy="141565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295275</xdr:colOff>
      <xdr:row>8</xdr:row>
      <xdr:rowOff>123031</xdr:rowOff>
    </xdr:from>
    <xdr:to>
      <xdr:col>18</xdr:col>
      <xdr:colOff>192881</xdr:colOff>
      <xdr:row>10</xdr:row>
      <xdr:rowOff>155973</xdr:rowOff>
    </xdr:to>
    <xdr:cxnSp macro="">
      <xdr:nvCxnSpPr>
        <xdr:cNvPr id="13" name="Straight Arrow Connector 12">
          <a:extLst>
            <a:ext uri="{FF2B5EF4-FFF2-40B4-BE49-F238E27FC236}">
              <a16:creationId xmlns:a16="http://schemas.microsoft.com/office/drawing/2014/main" xmlns="" id="{00000000-0008-0000-0000-00000D000000}"/>
            </a:ext>
          </a:extLst>
        </xdr:cNvPr>
        <xdr:cNvCxnSpPr>
          <a:stCxn id="2" idx="3"/>
          <a:endCxn id="7" idx="1"/>
        </xdr:cNvCxnSpPr>
      </xdr:nvCxnSpPr>
      <xdr:spPr>
        <a:xfrm flipV="1">
          <a:off x="10658475" y="1685131"/>
          <a:ext cx="507206" cy="41394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295275</xdr:colOff>
      <xdr:row>10</xdr:row>
      <xdr:rowOff>155973</xdr:rowOff>
    </xdr:from>
    <xdr:to>
      <xdr:col>18</xdr:col>
      <xdr:colOff>192881</xdr:colOff>
      <xdr:row>13</xdr:row>
      <xdr:rowOff>129381</xdr:rowOff>
    </xdr:to>
    <xdr:cxnSp macro="">
      <xdr:nvCxnSpPr>
        <xdr:cNvPr id="16" name="Straight Arrow Connector 15">
          <a:extLst>
            <a:ext uri="{FF2B5EF4-FFF2-40B4-BE49-F238E27FC236}">
              <a16:creationId xmlns:a16="http://schemas.microsoft.com/office/drawing/2014/main" xmlns="" id="{00000000-0008-0000-0000-000010000000}"/>
            </a:ext>
          </a:extLst>
        </xdr:cNvPr>
        <xdr:cNvCxnSpPr>
          <a:stCxn id="2" idx="3"/>
          <a:endCxn id="8" idx="1"/>
        </xdr:cNvCxnSpPr>
      </xdr:nvCxnSpPr>
      <xdr:spPr>
        <a:xfrm>
          <a:off x="10658475" y="2184798"/>
          <a:ext cx="507206" cy="54490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295275</xdr:colOff>
      <xdr:row>10</xdr:row>
      <xdr:rowOff>155973</xdr:rowOff>
    </xdr:from>
    <xdr:to>
      <xdr:col>18</xdr:col>
      <xdr:colOff>192881</xdr:colOff>
      <xdr:row>18</xdr:row>
      <xdr:rowOff>188118</xdr:rowOff>
    </xdr:to>
    <xdr:cxnSp macro="">
      <xdr:nvCxnSpPr>
        <xdr:cNvPr id="19" name="Straight Arrow Connector 18">
          <a:extLst>
            <a:ext uri="{FF2B5EF4-FFF2-40B4-BE49-F238E27FC236}">
              <a16:creationId xmlns:a16="http://schemas.microsoft.com/office/drawing/2014/main" xmlns="" id="{00000000-0008-0000-0000-000013000000}"/>
            </a:ext>
          </a:extLst>
        </xdr:cNvPr>
        <xdr:cNvCxnSpPr>
          <a:stCxn id="2" idx="3"/>
          <a:endCxn id="9" idx="1"/>
        </xdr:cNvCxnSpPr>
      </xdr:nvCxnSpPr>
      <xdr:spPr>
        <a:xfrm>
          <a:off x="10658475" y="2099073"/>
          <a:ext cx="507206" cy="155614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504825</xdr:colOff>
      <xdr:row>10</xdr:row>
      <xdr:rowOff>155974</xdr:rowOff>
    </xdr:from>
    <xdr:to>
      <xdr:col>4</xdr:col>
      <xdr:colOff>161925</xdr:colOff>
      <xdr:row>10</xdr:row>
      <xdr:rowOff>155974</xdr:rowOff>
    </xdr:to>
    <xdr:cxnSp macro="">
      <xdr:nvCxnSpPr>
        <xdr:cNvPr id="34" name="Straight Arrow Connector 33">
          <a:extLst>
            <a:ext uri="{FF2B5EF4-FFF2-40B4-BE49-F238E27FC236}">
              <a16:creationId xmlns:a16="http://schemas.microsoft.com/office/drawing/2014/main" xmlns="" id="{00000000-0008-0000-0000-000022000000}"/>
            </a:ext>
          </a:extLst>
        </xdr:cNvPr>
        <xdr:cNvCxnSpPr>
          <a:stCxn id="3" idx="3"/>
          <a:endCxn id="10" idx="1"/>
        </xdr:cNvCxnSpPr>
      </xdr:nvCxnSpPr>
      <xdr:spPr>
        <a:xfrm>
          <a:off x="2333625" y="2184799"/>
          <a:ext cx="26670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247650</xdr:colOff>
      <xdr:row>10</xdr:row>
      <xdr:rowOff>155974</xdr:rowOff>
    </xdr:from>
    <xdr:to>
      <xdr:col>7</xdr:col>
      <xdr:colOff>514350</xdr:colOff>
      <xdr:row>10</xdr:row>
      <xdr:rowOff>155974</xdr:rowOff>
    </xdr:to>
    <xdr:cxnSp macro="">
      <xdr:nvCxnSpPr>
        <xdr:cNvPr id="37" name="Straight Arrow Connector 36">
          <a:extLst>
            <a:ext uri="{FF2B5EF4-FFF2-40B4-BE49-F238E27FC236}">
              <a16:creationId xmlns:a16="http://schemas.microsoft.com/office/drawing/2014/main" xmlns="" id="{00000000-0008-0000-0000-000025000000}"/>
            </a:ext>
          </a:extLst>
        </xdr:cNvPr>
        <xdr:cNvCxnSpPr>
          <a:stCxn id="10" idx="3"/>
          <a:endCxn id="5" idx="1"/>
        </xdr:cNvCxnSpPr>
      </xdr:nvCxnSpPr>
      <xdr:spPr>
        <a:xfrm>
          <a:off x="4514850" y="2184799"/>
          <a:ext cx="26670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600075</xdr:colOff>
      <xdr:row>10</xdr:row>
      <xdr:rowOff>155974</xdr:rowOff>
    </xdr:from>
    <xdr:to>
      <xdr:col>11</xdr:col>
      <xdr:colOff>257175</xdr:colOff>
      <xdr:row>10</xdr:row>
      <xdr:rowOff>155974</xdr:rowOff>
    </xdr:to>
    <xdr:cxnSp macro="">
      <xdr:nvCxnSpPr>
        <xdr:cNvPr id="40" name="Straight Arrow Connector 39">
          <a:extLst>
            <a:ext uri="{FF2B5EF4-FFF2-40B4-BE49-F238E27FC236}">
              <a16:creationId xmlns:a16="http://schemas.microsoft.com/office/drawing/2014/main" xmlns="" id="{00000000-0008-0000-0000-000028000000}"/>
            </a:ext>
          </a:extLst>
        </xdr:cNvPr>
        <xdr:cNvCxnSpPr>
          <a:stCxn id="5" idx="3"/>
          <a:endCxn id="6" idx="1"/>
        </xdr:cNvCxnSpPr>
      </xdr:nvCxnSpPr>
      <xdr:spPr>
        <a:xfrm>
          <a:off x="6696075" y="2184799"/>
          <a:ext cx="26670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188119</xdr:colOff>
      <xdr:row>22</xdr:row>
      <xdr:rowOff>114300</xdr:rowOff>
    </xdr:from>
    <xdr:to>
      <xdr:col>20</xdr:col>
      <xdr:colOff>597694</xdr:colOff>
      <xdr:row>30</xdr:row>
      <xdr:rowOff>47625</xdr:rowOff>
    </xdr:to>
    <xdr:sp macro="" textlink="">
      <xdr:nvSpPr>
        <xdr:cNvPr id="44" name="Rectangle 43">
          <a:extLst>
            <a:ext uri="{FF2B5EF4-FFF2-40B4-BE49-F238E27FC236}">
              <a16:creationId xmlns:a16="http://schemas.microsoft.com/office/drawing/2014/main" xmlns="" id="{00000000-0008-0000-0000-00002C000000}"/>
            </a:ext>
          </a:extLst>
        </xdr:cNvPr>
        <xdr:cNvSpPr/>
      </xdr:nvSpPr>
      <xdr:spPr>
        <a:xfrm>
          <a:off x="11160919" y="4429125"/>
          <a:ext cx="1628775" cy="1457325"/>
        </a:xfrm>
        <a:prstGeom prst="rect">
          <a:avLst/>
        </a:prstGeom>
        <a:effectLst>
          <a:glow rad="228600">
            <a:schemeClr val="accent6">
              <a:satMod val="175000"/>
              <a:alpha val="40000"/>
            </a:schemeClr>
          </a:glow>
        </a:effectLst>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lang="en-US" sz="1100"/>
            <a:t>Note: compression ignition engines are generally diesel-fueled</a:t>
          </a:r>
          <a:r>
            <a:rPr lang="en-US" sz="1100" baseline="0"/>
            <a:t> while spark-ignition  engines use gasoline, natural gas, landfill gas, etc.</a:t>
          </a:r>
          <a:endParaRPr lang="en-US" sz="1100"/>
        </a:p>
      </xdr:txBody>
    </xdr:sp>
    <xdr:clientData/>
  </xdr:twoCellAnchor>
  <xdr:twoCellAnchor>
    <xdr:from>
      <xdr:col>4</xdr:col>
      <xdr:colOff>304800</xdr:colOff>
      <xdr:row>23</xdr:row>
      <xdr:rowOff>47625</xdr:rowOff>
    </xdr:from>
    <xdr:to>
      <xdr:col>7</xdr:col>
      <xdr:colOff>104775</xdr:colOff>
      <xdr:row>29</xdr:row>
      <xdr:rowOff>114300</xdr:rowOff>
    </xdr:to>
    <xdr:sp macro="" textlink="">
      <xdr:nvSpPr>
        <xdr:cNvPr id="45" name="Rectangle 44">
          <a:extLst>
            <a:ext uri="{FF2B5EF4-FFF2-40B4-BE49-F238E27FC236}">
              <a16:creationId xmlns:a16="http://schemas.microsoft.com/office/drawing/2014/main" xmlns="" id="{00000000-0008-0000-0000-00002D000000}"/>
            </a:ext>
          </a:extLst>
        </xdr:cNvPr>
        <xdr:cNvSpPr/>
      </xdr:nvSpPr>
      <xdr:spPr>
        <a:xfrm>
          <a:off x="2743200" y="4552950"/>
          <a:ext cx="1628775" cy="1209675"/>
        </a:xfrm>
        <a:prstGeom prst="rect">
          <a:avLst/>
        </a:prstGeom>
        <a:effectLst>
          <a:glow rad="228600">
            <a:schemeClr val="accent6">
              <a:satMod val="175000"/>
              <a:alpha val="40000"/>
            </a:schemeClr>
          </a:glow>
        </a:effectLst>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lang="en-US" sz="1100"/>
            <a:t>Note: Convert from Kilowatts if necessary</a:t>
          </a:r>
        </a:p>
      </xdr:txBody>
    </xdr:sp>
    <xdr:clientData/>
  </xdr:twoCellAnchor>
  <xdr:twoCellAnchor>
    <xdr:from>
      <xdr:col>8</xdr:col>
      <xdr:colOff>47625</xdr:colOff>
      <xdr:row>23</xdr:row>
      <xdr:rowOff>47625</xdr:rowOff>
    </xdr:from>
    <xdr:to>
      <xdr:col>10</xdr:col>
      <xdr:colOff>457200</xdr:colOff>
      <xdr:row>29</xdr:row>
      <xdr:rowOff>114300</xdr:rowOff>
    </xdr:to>
    <xdr:sp macro="" textlink="">
      <xdr:nvSpPr>
        <xdr:cNvPr id="46" name="Rectangle 45">
          <a:extLst>
            <a:ext uri="{FF2B5EF4-FFF2-40B4-BE49-F238E27FC236}">
              <a16:creationId xmlns:a16="http://schemas.microsoft.com/office/drawing/2014/main" xmlns="" id="{00000000-0008-0000-0000-00002E000000}"/>
            </a:ext>
          </a:extLst>
        </xdr:cNvPr>
        <xdr:cNvSpPr/>
      </xdr:nvSpPr>
      <xdr:spPr>
        <a:xfrm>
          <a:off x="4924425" y="4552950"/>
          <a:ext cx="1628775" cy="1209675"/>
        </a:xfrm>
        <a:prstGeom prst="rect">
          <a:avLst/>
        </a:prstGeom>
        <a:effectLst>
          <a:glow rad="228600">
            <a:schemeClr val="accent6">
              <a:satMod val="175000"/>
              <a:alpha val="40000"/>
            </a:schemeClr>
          </a:glow>
        </a:effectLst>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lang="en-US" sz="1100"/>
            <a:t>Note: New Source Performance</a:t>
          </a:r>
          <a:r>
            <a:rPr lang="en-US" sz="1100" baseline="0"/>
            <a:t> Standards or not?  This is based on the engine's years of constructions and manufacture.</a:t>
          </a:r>
          <a:endParaRPr lang="en-US" sz="1100"/>
        </a:p>
      </xdr:txBody>
    </xdr:sp>
    <xdr:clientData/>
  </xdr:twoCellAnchor>
  <xdr:twoCellAnchor>
    <xdr:from>
      <xdr:col>19</xdr:col>
      <xdr:colOff>392906</xdr:colOff>
      <xdr:row>20</xdr:row>
      <xdr:rowOff>142874</xdr:rowOff>
    </xdr:from>
    <xdr:to>
      <xdr:col>19</xdr:col>
      <xdr:colOff>392907</xdr:colOff>
      <xdr:row>22</xdr:row>
      <xdr:rowOff>114300</xdr:rowOff>
    </xdr:to>
    <xdr:cxnSp macro="">
      <xdr:nvCxnSpPr>
        <xdr:cNvPr id="48" name="Straight Arrow Connector 47">
          <a:extLst>
            <a:ext uri="{FF2B5EF4-FFF2-40B4-BE49-F238E27FC236}">
              <a16:creationId xmlns:a16="http://schemas.microsoft.com/office/drawing/2014/main" xmlns="" id="{00000000-0008-0000-0000-000030000000}"/>
            </a:ext>
          </a:extLst>
        </xdr:cNvPr>
        <xdr:cNvCxnSpPr>
          <a:stCxn id="9" idx="2"/>
          <a:endCxn id="44" idx="0"/>
        </xdr:cNvCxnSpPr>
      </xdr:nvCxnSpPr>
      <xdr:spPr>
        <a:xfrm>
          <a:off x="11975306" y="4114799"/>
          <a:ext cx="1" cy="352426"/>
        </a:xfrm>
        <a:prstGeom prst="straightConnector1">
          <a:avLst/>
        </a:prstGeom>
        <a:ln w="1905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509588</xdr:colOff>
      <xdr:row>13</xdr:row>
      <xdr:rowOff>8336</xdr:rowOff>
    </xdr:from>
    <xdr:to>
      <xdr:col>5</xdr:col>
      <xdr:colOff>509588</xdr:colOff>
      <xdr:row>23</xdr:row>
      <xdr:rowOff>47625</xdr:rowOff>
    </xdr:to>
    <xdr:cxnSp macro="">
      <xdr:nvCxnSpPr>
        <xdr:cNvPr id="51" name="Straight Arrow Connector 50">
          <a:extLst>
            <a:ext uri="{FF2B5EF4-FFF2-40B4-BE49-F238E27FC236}">
              <a16:creationId xmlns:a16="http://schemas.microsoft.com/office/drawing/2014/main" xmlns="" id="{00000000-0008-0000-0000-000033000000}"/>
            </a:ext>
          </a:extLst>
        </xdr:cNvPr>
        <xdr:cNvCxnSpPr>
          <a:stCxn id="10" idx="2"/>
          <a:endCxn id="45" idx="0"/>
        </xdr:cNvCxnSpPr>
      </xdr:nvCxnSpPr>
      <xdr:spPr>
        <a:xfrm>
          <a:off x="3557588" y="2608661"/>
          <a:ext cx="0" cy="1944289"/>
        </a:xfrm>
        <a:prstGeom prst="straightConnector1">
          <a:avLst/>
        </a:prstGeom>
        <a:ln w="1905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252413</xdr:colOff>
      <xdr:row>13</xdr:row>
      <xdr:rowOff>8336</xdr:rowOff>
    </xdr:from>
    <xdr:to>
      <xdr:col>9</xdr:col>
      <xdr:colOff>252413</xdr:colOff>
      <xdr:row>23</xdr:row>
      <xdr:rowOff>47625</xdr:rowOff>
    </xdr:to>
    <xdr:cxnSp macro="">
      <xdr:nvCxnSpPr>
        <xdr:cNvPr id="54" name="Straight Arrow Connector 53">
          <a:extLst>
            <a:ext uri="{FF2B5EF4-FFF2-40B4-BE49-F238E27FC236}">
              <a16:creationId xmlns:a16="http://schemas.microsoft.com/office/drawing/2014/main" xmlns="" id="{00000000-0008-0000-0000-000036000000}"/>
            </a:ext>
          </a:extLst>
        </xdr:cNvPr>
        <xdr:cNvCxnSpPr>
          <a:stCxn id="5" idx="2"/>
          <a:endCxn id="46" idx="0"/>
        </xdr:cNvCxnSpPr>
      </xdr:nvCxnSpPr>
      <xdr:spPr>
        <a:xfrm>
          <a:off x="5738813" y="2608661"/>
          <a:ext cx="0" cy="1944289"/>
        </a:xfrm>
        <a:prstGeom prst="straightConnector1">
          <a:avLst/>
        </a:prstGeom>
        <a:ln w="1905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342900</xdr:colOff>
      <xdr:row>10</xdr:row>
      <xdr:rowOff>155973</xdr:rowOff>
    </xdr:from>
    <xdr:to>
      <xdr:col>15</xdr:col>
      <xdr:colOff>0</xdr:colOff>
      <xdr:row>10</xdr:row>
      <xdr:rowOff>155974</xdr:rowOff>
    </xdr:to>
    <xdr:cxnSp macro="">
      <xdr:nvCxnSpPr>
        <xdr:cNvPr id="70" name="Straight Arrow Connector 69">
          <a:extLst>
            <a:ext uri="{FF2B5EF4-FFF2-40B4-BE49-F238E27FC236}">
              <a16:creationId xmlns:a16="http://schemas.microsoft.com/office/drawing/2014/main" xmlns="" id="{00000000-0008-0000-0000-000046000000}"/>
            </a:ext>
          </a:extLst>
        </xdr:cNvPr>
        <xdr:cNvCxnSpPr>
          <a:stCxn id="6" idx="3"/>
          <a:endCxn id="2" idx="1"/>
        </xdr:cNvCxnSpPr>
      </xdr:nvCxnSpPr>
      <xdr:spPr>
        <a:xfrm flipV="1">
          <a:off x="8877300" y="2184798"/>
          <a:ext cx="266700" cy="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352425</xdr:colOff>
      <xdr:row>0</xdr:row>
      <xdr:rowOff>9524</xdr:rowOff>
    </xdr:from>
    <xdr:to>
      <xdr:col>20</xdr:col>
      <xdr:colOff>381000</xdr:colOff>
      <xdr:row>1</xdr:row>
      <xdr:rowOff>114300</xdr:rowOff>
    </xdr:to>
    <xdr:sp macro="" textlink="">
      <xdr:nvSpPr>
        <xdr:cNvPr id="26" name="TextBox 25">
          <a:extLst>
            <a:ext uri="{FF2B5EF4-FFF2-40B4-BE49-F238E27FC236}">
              <a16:creationId xmlns:a16="http://schemas.microsoft.com/office/drawing/2014/main" xmlns="" id="{00000000-0008-0000-0000-00001A000000}"/>
            </a:ext>
          </a:extLst>
        </xdr:cNvPr>
        <xdr:cNvSpPr txBox="1"/>
      </xdr:nvSpPr>
      <xdr:spPr>
        <a:xfrm>
          <a:off x="11325225" y="9524"/>
          <a:ext cx="1247775" cy="295276"/>
        </a:xfrm>
        <a:prstGeom prst="rect">
          <a:avLst/>
        </a:prstGeom>
        <a:noFill/>
        <a:ln w="9525" cmpd="sng">
          <a:noFill/>
        </a:ln>
        <a:effectLst>
          <a:glow rad="63500">
            <a:schemeClr val="accent2">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a:solidFill>
                <a:srgbClr val="FF0000"/>
              </a:solidFill>
              <a:effectLst>
                <a:glow rad="139700">
                  <a:schemeClr val="accent6">
                    <a:satMod val="175000"/>
                    <a:alpha val="40000"/>
                  </a:schemeClr>
                </a:glow>
              </a:effectLst>
            </a:rPr>
            <a:t> </a:t>
          </a:r>
          <a:r>
            <a:rPr lang="en-US" sz="1200" b="1">
              <a:solidFill>
                <a:srgbClr val="FF0000"/>
              </a:solidFill>
              <a:effectLst>
                <a:glow rad="139700">
                  <a:schemeClr val="accent6">
                    <a:satMod val="175000"/>
                    <a:alpha val="40000"/>
                  </a:schemeClr>
                </a:glow>
              </a:effectLst>
              <a:latin typeface="Wingdings 3" pitchFamily="18" charset="2"/>
            </a:rPr>
            <a:t>i</a:t>
          </a:r>
          <a:r>
            <a:rPr lang="en-US" sz="1200" b="1">
              <a:solidFill>
                <a:srgbClr val="FF0000"/>
              </a:solidFill>
              <a:effectLst>
                <a:glow rad="139700">
                  <a:schemeClr val="accent6">
                    <a:satMod val="175000"/>
                    <a:alpha val="40000"/>
                  </a:schemeClr>
                </a:glow>
              </a:effectLst>
            </a:rPr>
            <a:t>Click</a:t>
          </a:r>
          <a:r>
            <a:rPr lang="en-US" sz="1200" b="1">
              <a:solidFill>
                <a:srgbClr val="FF0000"/>
              </a:solidFill>
              <a:effectLst>
                <a:glow rad="139700">
                  <a:schemeClr val="accent6">
                    <a:satMod val="175000"/>
                    <a:alpha val="40000"/>
                  </a:schemeClr>
                </a:glow>
              </a:effectLst>
              <a:latin typeface="Wingdings 3" pitchFamily="18" charset="2"/>
            </a:rPr>
            <a:t>i</a:t>
          </a:r>
          <a:endParaRPr lang="en-US" sz="1200" b="1">
            <a:solidFill>
              <a:srgbClr val="FF0000"/>
            </a:solidFill>
            <a:effectLst>
              <a:glow rad="139700">
                <a:schemeClr val="accent6">
                  <a:satMod val="175000"/>
                  <a:alpha val="40000"/>
                </a:schemeClr>
              </a:glow>
            </a:effectLst>
          </a:endParaRPr>
        </a:p>
      </xdr:txBody>
    </xdr:sp>
    <xdr:clientData/>
  </xdr:twoCellAnchor>
  <xdr:twoCellAnchor>
    <xdr:from>
      <xdr:col>14</xdr:col>
      <xdr:colOff>419100</xdr:colOff>
      <xdr:row>14</xdr:row>
      <xdr:rowOff>123824</xdr:rowOff>
    </xdr:from>
    <xdr:to>
      <xdr:col>17</xdr:col>
      <xdr:colOff>371475</xdr:colOff>
      <xdr:row>18</xdr:row>
      <xdr:rowOff>76199</xdr:rowOff>
    </xdr:to>
    <xdr:sp macro="" textlink="">
      <xdr:nvSpPr>
        <xdr:cNvPr id="27" name="Right Arrow 26">
          <a:extLst>
            <a:ext uri="{FF2B5EF4-FFF2-40B4-BE49-F238E27FC236}">
              <a16:creationId xmlns:a16="http://schemas.microsoft.com/office/drawing/2014/main" xmlns="" id="{00000000-0008-0000-0000-00001B000000}"/>
            </a:ext>
          </a:extLst>
        </xdr:cNvPr>
        <xdr:cNvSpPr/>
      </xdr:nvSpPr>
      <xdr:spPr>
        <a:xfrm rot="19897917">
          <a:off x="8953500" y="2828924"/>
          <a:ext cx="1781175" cy="714375"/>
        </a:xfrm>
        <a:prstGeom prst="rightArrow">
          <a:avLst/>
        </a:prstGeom>
        <a:solidFill>
          <a:srgbClr val="C00000"/>
        </a:solidFill>
        <a:ln>
          <a:solidFill>
            <a:schemeClr val="tx1">
              <a:lumMod val="95000"/>
              <a:lumOff val="5000"/>
            </a:schemeClr>
          </a:solidFill>
        </a:ln>
        <a:effectLst>
          <a:outerShdw blurRad="25400" dist="76200" dir="18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rgbClr val="FFFF00"/>
              </a:solidFill>
            </a:rPr>
            <a:t>Click</a:t>
          </a:r>
          <a:r>
            <a:rPr lang="en-US" sz="1100" b="1" baseline="0">
              <a:solidFill>
                <a:srgbClr val="FFFF00"/>
              </a:solidFill>
            </a:rPr>
            <a:t> on one of these</a:t>
          </a:r>
          <a:endParaRPr lang="en-US" sz="1100" b="1">
            <a:solidFill>
              <a:srgbClr val="FFFF00"/>
            </a:solidFill>
          </a:endParaRPr>
        </a:p>
      </xdr:txBody>
    </xdr:sp>
    <xdr:clientData/>
  </xdr:twoCellAnchor>
  <xdr:twoCellAnchor>
    <xdr:from>
      <xdr:col>22</xdr:col>
      <xdr:colOff>47626</xdr:colOff>
      <xdr:row>7</xdr:row>
      <xdr:rowOff>3968</xdr:rowOff>
    </xdr:from>
    <xdr:to>
      <xdr:col>24</xdr:col>
      <xdr:colOff>428626</xdr:colOff>
      <xdr:row>10</xdr:row>
      <xdr:rowOff>61118</xdr:rowOff>
    </xdr:to>
    <xdr:sp macro="" textlink="">
      <xdr:nvSpPr>
        <xdr:cNvPr id="28" name="Rounded Rectangle 27">
          <a:hlinkClick xmlns:r="http://schemas.openxmlformats.org/officeDocument/2006/relationships" r:id="rId5"/>
          <a:extLst>
            <a:ext uri="{FF2B5EF4-FFF2-40B4-BE49-F238E27FC236}">
              <a16:creationId xmlns:a16="http://schemas.microsoft.com/office/drawing/2014/main" xmlns="" id="{00000000-0008-0000-0000-00001C000000}"/>
            </a:ext>
          </a:extLst>
        </xdr:cNvPr>
        <xdr:cNvSpPr/>
      </xdr:nvSpPr>
      <xdr:spPr>
        <a:xfrm>
          <a:off x="13458826" y="1366043"/>
          <a:ext cx="1600200" cy="638175"/>
        </a:xfrm>
        <a:prstGeom prst="roundRect">
          <a:avLst/>
        </a:prstGeom>
        <a:solidFill>
          <a:srgbClr val="00CC00"/>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FFFF00"/>
              </a:solidFill>
              <a:latin typeface="Candara" pitchFamily="34" charset="0"/>
            </a:rPr>
            <a:t>Hazardous Air</a:t>
          </a:r>
          <a:r>
            <a:rPr lang="en-US" sz="1200" b="1" baseline="0">
              <a:solidFill>
                <a:srgbClr val="FFFF00"/>
              </a:solidFill>
              <a:latin typeface="Candara" pitchFamily="34" charset="0"/>
            </a:rPr>
            <a:t> Pollutants (HAPs)</a:t>
          </a:r>
          <a:endParaRPr lang="en-US" sz="1200" b="1">
            <a:solidFill>
              <a:srgbClr val="FFFF00"/>
            </a:solidFill>
            <a:latin typeface="Candara" pitchFamily="34" charset="0"/>
          </a:endParaRPr>
        </a:p>
      </xdr:txBody>
    </xdr:sp>
    <xdr:clientData/>
  </xdr:twoCellAnchor>
  <xdr:twoCellAnchor>
    <xdr:from>
      <xdr:col>22</xdr:col>
      <xdr:colOff>47626</xdr:colOff>
      <xdr:row>17</xdr:row>
      <xdr:rowOff>59531</xdr:rowOff>
    </xdr:from>
    <xdr:to>
      <xdr:col>24</xdr:col>
      <xdr:colOff>428626</xdr:colOff>
      <xdr:row>20</xdr:row>
      <xdr:rowOff>2381</xdr:rowOff>
    </xdr:to>
    <xdr:sp macro="" textlink="">
      <xdr:nvSpPr>
        <xdr:cNvPr id="29" name="Rounded Rectangle 28">
          <a:hlinkClick xmlns:r="http://schemas.openxmlformats.org/officeDocument/2006/relationships" r:id="rId6"/>
          <a:extLst>
            <a:ext uri="{FF2B5EF4-FFF2-40B4-BE49-F238E27FC236}">
              <a16:creationId xmlns:a16="http://schemas.microsoft.com/office/drawing/2014/main" xmlns="" id="{00000000-0008-0000-0000-00001D000000}"/>
            </a:ext>
          </a:extLst>
        </xdr:cNvPr>
        <xdr:cNvSpPr/>
      </xdr:nvSpPr>
      <xdr:spPr>
        <a:xfrm>
          <a:off x="13458826" y="3336131"/>
          <a:ext cx="1600200" cy="638175"/>
        </a:xfrm>
        <a:prstGeom prst="roundRect">
          <a:avLst/>
        </a:prstGeom>
        <a:solidFill>
          <a:srgbClr val="333333"/>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FFFF00"/>
              </a:solidFill>
              <a:latin typeface="Candara" pitchFamily="34" charset="0"/>
            </a:rPr>
            <a:t>Hazardous Air</a:t>
          </a:r>
          <a:r>
            <a:rPr lang="en-US" sz="1200" b="1" baseline="0">
              <a:solidFill>
                <a:srgbClr val="FFFF00"/>
              </a:solidFill>
              <a:latin typeface="Candara" pitchFamily="34" charset="0"/>
            </a:rPr>
            <a:t> Pollutants (HAPs)</a:t>
          </a:r>
          <a:endParaRPr lang="en-US" sz="1200" b="1">
            <a:solidFill>
              <a:srgbClr val="FFFF00"/>
            </a:solidFill>
            <a:latin typeface="Candara" pitchFamily="34" charset="0"/>
          </a:endParaRPr>
        </a:p>
      </xdr:txBody>
    </xdr:sp>
    <xdr:clientData/>
  </xdr:twoCellAnchor>
  <xdr:twoCellAnchor>
    <xdr:from>
      <xdr:col>20</xdr:col>
      <xdr:colOff>592931</xdr:colOff>
      <xdr:row>3</xdr:row>
      <xdr:rowOff>140493</xdr:rowOff>
    </xdr:from>
    <xdr:to>
      <xdr:col>22</xdr:col>
      <xdr:colOff>47626</xdr:colOff>
      <xdr:row>8</xdr:row>
      <xdr:rowOff>123031</xdr:rowOff>
    </xdr:to>
    <xdr:cxnSp macro="">
      <xdr:nvCxnSpPr>
        <xdr:cNvPr id="30" name="Straight Arrow Connector 29">
          <a:extLst>
            <a:ext uri="{FF2B5EF4-FFF2-40B4-BE49-F238E27FC236}">
              <a16:creationId xmlns:a16="http://schemas.microsoft.com/office/drawing/2014/main" xmlns="" id="{00000000-0008-0000-0000-00001E000000}"/>
            </a:ext>
          </a:extLst>
        </xdr:cNvPr>
        <xdr:cNvCxnSpPr>
          <a:stCxn id="4" idx="3"/>
          <a:endCxn id="28" idx="1"/>
        </xdr:cNvCxnSpPr>
      </xdr:nvCxnSpPr>
      <xdr:spPr>
        <a:xfrm>
          <a:off x="12784931" y="711993"/>
          <a:ext cx="673895" cy="97313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592931</xdr:colOff>
      <xdr:row>8</xdr:row>
      <xdr:rowOff>123031</xdr:rowOff>
    </xdr:from>
    <xdr:to>
      <xdr:col>22</xdr:col>
      <xdr:colOff>47626</xdr:colOff>
      <xdr:row>8</xdr:row>
      <xdr:rowOff>123031</xdr:rowOff>
    </xdr:to>
    <xdr:cxnSp macro="">
      <xdr:nvCxnSpPr>
        <xdr:cNvPr id="33" name="Straight Arrow Connector 32">
          <a:extLst>
            <a:ext uri="{FF2B5EF4-FFF2-40B4-BE49-F238E27FC236}">
              <a16:creationId xmlns:a16="http://schemas.microsoft.com/office/drawing/2014/main" xmlns="" id="{00000000-0008-0000-0000-000021000000}"/>
            </a:ext>
          </a:extLst>
        </xdr:cNvPr>
        <xdr:cNvCxnSpPr>
          <a:stCxn id="7" idx="3"/>
          <a:endCxn id="28" idx="1"/>
        </xdr:cNvCxnSpPr>
      </xdr:nvCxnSpPr>
      <xdr:spPr>
        <a:xfrm>
          <a:off x="12784931" y="1685131"/>
          <a:ext cx="67389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592931</xdr:colOff>
      <xdr:row>8</xdr:row>
      <xdr:rowOff>123031</xdr:rowOff>
    </xdr:from>
    <xdr:to>
      <xdr:col>22</xdr:col>
      <xdr:colOff>47626</xdr:colOff>
      <xdr:row>13</xdr:row>
      <xdr:rowOff>129381</xdr:rowOff>
    </xdr:to>
    <xdr:cxnSp macro="">
      <xdr:nvCxnSpPr>
        <xdr:cNvPr id="38" name="Straight Arrow Connector 37">
          <a:extLst>
            <a:ext uri="{FF2B5EF4-FFF2-40B4-BE49-F238E27FC236}">
              <a16:creationId xmlns:a16="http://schemas.microsoft.com/office/drawing/2014/main" xmlns="" id="{00000000-0008-0000-0000-000026000000}"/>
            </a:ext>
          </a:extLst>
        </xdr:cNvPr>
        <xdr:cNvCxnSpPr>
          <a:stCxn id="8" idx="3"/>
          <a:endCxn id="28" idx="1"/>
        </xdr:cNvCxnSpPr>
      </xdr:nvCxnSpPr>
      <xdr:spPr>
        <a:xfrm flipV="1">
          <a:off x="12784931" y="1685131"/>
          <a:ext cx="673895" cy="9588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592931</xdr:colOff>
      <xdr:row>18</xdr:row>
      <xdr:rowOff>188118</xdr:rowOff>
    </xdr:from>
    <xdr:to>
      <xdr:col>22</xdr:col>
      <xdr:colOff>47626</xdr:colOff>
      <xdr:row>18</xdr:row>
      <xdr:rowOff>188119</xdr:rowOff>
    </xdr:to>
    <xdr:cxnSp macro="">
      <xdr:nvCxnSpPr>
        <xdr:cNvPr id="42" name="Straight Arrow Connector 41">
          <a:extLst>
            <a:ext uri="{FF2B5EF4-FFF2-40B4-BE49-F238E27FC236}">
              <a16:creationId xmlns:a16="http://schemas.microsoft.com/office/drawing/2014/main" xmlns="" id="{00000000-0008-0000-0000-00002A000000}"/>
            </a:ext>
          </a:extLst>
        </xdr:cNvPr>
        <xdr:cNvCxnSpPr>
          <a:stCxn id="9" idx="3"/>
          <a:endCxn id="29" idx="1"/>
        </xdr:cNvCxnSpPr>
      </xdr:nvCxnSpPr>
      <xdr:spPr>
        <a:xfrm>
          <a:off x="12784931" y="3655218"/>
          <a:ext cx="673895" cy="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0</xdr:colOff>
      <xdr:row>16</xdr:row>
      <xdr:rowOff>0</xdr:rowOff>
    </xdr:from>
    <xdr:to>
      <xdr:col>3</xdr:col>
      <xdr:colOff>304800</xdr:colOff>
      <xdr:row>17</xdr:row>
      <xdr:rowOff>114300</xdr:rowOff>
    </xdr:to>
    <xdr:sp macro="" textlink="">
      <xdr:nvSpPr>
        <xdr:cNvPr id="9218" name="AutoShape 2" descr="https://attachments.office.net/owa/hobbsde@dhec.sc.gov/service.svc/s/GetFileAttachment?id=AAMkAGJhMmU4MGNlLWFjYTAtNDVkYy1iN2U5LTA0YjJiMTU2MGRlZgBGAAAAAAAWAX4xU6zJRLqxbPtK%2FtqqBwBcNUntXOm2R6eK7FtpkbpBAAAAAAEMAABcNUntXOm2R6eK7FtpkbpBAADRqwDzAAABEgAQAOAL2fGxJFJNuxn%2FwYG%2Fon8%3D&amp;X-OWA-CANARY=OwMSr6gaukCmJS8jWSklV2ClUTXpkdYY5jLepL97us1qoylf5MgoKzVc5Q-DAEcs4_y0ng8GV4o.&amp;token=eyJhbGciOiJSUzI1NiIsImtpZCI6IjA2MDBGOUY2NzQ2MjA3MzdFNzM0MDRFMjg3QzQ1QTgxOENCN0NFQjgiLCJ4NXQiOiJCZ0Q1OW5SaUJ6Zm5OQVRpaDhSYWdZeTN6cmciLCJ0eXAiOiJKV1QifQ.eyJ2ZXIiOiJFeGNoYW5nZS5DYWxsYmFjay5WMSIsImFwcGN0eHNlbmRlciI6Ik93YURvd25sb2FkQDMzMjZjNDg4LTdlMzMtNDIxYi04ZjU5LTA5YTM5YzI2YmJhYSIsImFwcGN0eCI6IntcIm1zZXhjaHByb3RcIjpcIm93YVwiLFwicHJpbWFyeXNpZFwiOlwiUy0xLTUtMjEtMjk1ODkwNjA3MC0zNjkwNDg3ODMzLTI3MzMzNDQ2MzEtMzk0NDE1M1wiLFwicHVpZFwiOlwiMTE1MzgzNjI5NjgzMzk3NTIwOVwiLFwib2lkXCI6XCJmYjcwMzVjZS04MDFhLTRmNjYtOTNkYi0wNDRmNDU3OWU1YjRcIixcInNjb3BlXCI6XCJPd2FEb3dubG9hZFwifSIsIm5iZiI6MTU1MDA4NTgwMCwiZXhwIjoxNTUwMDg2NDAwLCJpc3MiOiIwMDAwMDAwMi0wMDAwLTBmZjEtY2UwMC0wMDAwMDAwMDAwMDBAMzMyNmM0ODgtN2UzMy00MjFiLThmNTktMDlhMzljMjZiYmFhIiwiYXVkIjoiMDAwMDAwMDItMDAwMC0wZmYxLWNlMDAtMDAwMDAwMDAwMDAwL2F0dGFjaG1lbnRzLm9mZmljZS5uZXRAMzMyNmM0ODgtN2UzMy00MjFiLThmNTktMDlhMzljMjZiYmFhIn0.Rz7ogRbk2isP6977knMp8qdtY5XPHY4VFLzIC8TFIHg-7HBDTWAsczriqxBqiIHeKIKds1bvbHZx0CBhd2K0-V1LDl4xpUwdCnN2MZb1nHGLzFoxN_vHrSwgjGUNTLxdsUpBZBEnuk6sN13u53V9UA930ea4xW-U4k-RhW-GhctCgAugblwqnOkC2zIoF0D0p-_X_eTnDx9Xmc-mgWvNqC_Mb9DmgBJsIUW2_7NVuNjOGECkTh8XhLKDACgbgn5mFzJeeNK0uCd0D9aS39QqB9DHUsPmmfDEJ9YNXOpHVAPyeIw9nD2qvF4CXI-4fY4stfnDje_D2EY49LTaPWLMZg&amp;owa=outlook.office365.com&amp;isImagePreview=True">
          <a:extLst>
            <a:ext uri="{FF2B5EF4-FFF2-40B4-BE49-F238E27FC236}">
              <a16:creationId xmlns:a16="http://schemas.microsoft.com/office/drawing/2014/main" xmlns="" id="{00000000-0008-0000-0000-000002240000}"/>
            </a:ext>
          </a:extLst>
        </xdr:cNvPr>
        <xdr:cNvSpPr>
          <a:spLocks noChangeAspect="1" noChangeArrowheads="1"/>
        </xdr:cNvSpPr>
      </xdr:nvSpPr>
      <xdr:spPr bwMode="auto">
        <a:xfrm>
          <a:off x="1828800" y="3086100"/>
          <a:ext cx="304800" cy="304800"/>
        </a:xfrm>
        <a:prstGeom prst="rect">
          <a:avLst/>
        </a:prstGeom>
        <a:noFill/>
      </xdr:spPr>
    </xdr:sp>
    <xdr:clientData/>
  </xdr:twoCellAnchor>
  <xdr:twoCellAnchor editAs="oneCell">
    <xdr:from>
      <xdr:col>0</xdr:col>
      <xdr:colOff>142875</xdr:colOff>
      <xdr:row>0</xdr:row>
      <xdr:rowOff>161926</xdr:rowOff>
    </xdr:from>
    <xdr:to>
      <xdr:col>2</xdr:col>
      <xdr:colOff>304800</xdr:colOff>
      <xdr:row>4</xdr:row>
      <xdr:rowOff>6086</xdr:rowOff>
    </xdr:to>
    <xdr:pic>
      <xdr:nvPicPr>
        <xdr:cNvPr id="9219" name="Picture 3">
          <a:extLst>
            <a:ext uri="{FF2B5EF4-FFF2-40B4-BE49-F238E27FC236}">
              <a16:creationId xmlns:a16="http://schemas.microsoft.com/office/drawing/2014/main" xmlns="" id="{00000000-0008-0000-0000-00000324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142875" y="161926"/>
          <a:ext cx="1381125" cy="606160"/>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171450</xdr:colOff>
      <xdr:row>10</xdr:row>
      <xdr:rowOff>1</xdr:rowOff>
    </xdr:from>
    <xdr:to>
      <xdr:col>16</xdr:col>
      <xdr:colOff>523875</xdr:colOff>
      <xdr:row>20</xdr:row>
      <xdr:rowOff>27945</xdr:rowOff>
    </xdr:to>
    <xdr:pic>
      <xdr:nvPicPr>
        <xdr:cNvPr id="2" name="Picture 1">
          <a:extLst>
            <a:ext uri="{FF2B5EF4-FFF2-40B4-BE49-F238E27FC236}">
              <a16:creationId xmlns:a16="http://schemas.microsoft.com/office/drawing/2014/main" xmlns="" id="{E561867F-9A6D-4A79-B3A4-A507E1708DC6}"/>
            </a:ext>
          </a:extLst>
        </xdr:cNvPr>
        <xdr:cNvPicPr>
          <a:picLocks noChangeAspect="1"/>
        </xdr:cNvPicPr>
      </xdr:nvPicPr>
      <xdr:blipFill>
        <a:blip xmlns:r="http://schemas.openxmlformats.org/officeDocument/2006/relationships" r:embed="rId1" cstate="print"/>
        <a:stretch>
          <a:fillRect/>
        </a:stretch>
      </xdr:blipFill>
      <xdr:spPr>
        <a:xfrm>
          <a:off x="3829050" y="1905001"/>
          <a:ext cx="6448425" cy="19329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131</xdr:row>
      <xdr:rowOff>0</xdr:rowOff>
    </xdr:from>
    <xdr:to>
      <xdr:col>15</xdr:col>
      <xdr:colOff>190500</xdr:colOff>
      <xdr:row>167</xdr:row>
      <xdr:rowOff>180976</xdr:rowOff>
    </xdr:to>
    <xdr:sp macro="" textlink="">
      <xdr:nvSpPr>
        <xdr:cNvPr id="2" name="NECI_notes">
          <a:extLst>
            <a:ext uri="{FF2B5EF4-FFF2-40B4-BE49-F238E27FC236}">
              <a16:creationId xmlns:a16="http://schemas.microsoft.com/office/drawing/2014/main" xmlns="" id="{00000000-0008-0000-0100-000002000000}"/>
            </a:ext>
          </a:extLst>
        </xdr:cNvPr>
        <xdr:cNvSpPr txBox="1"/>
      </xdr:nvSpPr>
      <xdr:spPr>
        <a:xfrm>
          <a:off x="3533775" y="31803975"/>
          <a:ext cx="10839450" cy="7038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baseline="0">
              <a:solidFill>
                <a:srgbClr val="00B050"/>
              </a:solidFill>
              <a:latin typeface="Bookman Old Style" pitchFamily="18" charset="0"/>
              <a:ea typeface="+mn-ea"/>
              <a:cs typeface="+mn-cs"/>
            </a:rPr>
            <a:t>Notes:</a:t>
          </a:r>
        </a:p>
        <a:p>
          <a:r>
            <a:rPr lang="en-US" sz="1100" b="1" baseline="0">
              <a:solidFill>
                <a:schemeClr val="dk1"/>
              </a:solidFill>
              <a:latin typeface="Bookman Old Style" pitchFamily="18" charset="0"/>
              <a:ea typeface="+mn-ea"/>
              <a:cs typeface="+mn-cs"/>
            </a:rPr>
            <a:t>SOURCE</a:t>
          </a:r>
          <a:r>
            <a:rPr lang="en-US" sz="1100" baseline="0">
              <a:solidFill>
                <a:schemeClr val="dk1"/>
              </a:solidFill>
              <a:latin typeface="Bookman Old Style" pitchFamily="18" charset="0"/>
              <a:ea typeface="+mn-ea"/>
              <a:cs typeface="+mn-cs"/>
            </a:rPr>
            <a:t> (unless otherwise stated): "Title 40-Protection of the Environment, Chapter I-Environmental Protection Agency, Subchapter C-Air Programs, Part 60-Standards of Performance for New Stationary Sources, Subpart IIII-Standards of Performance for Stationary Compression Ignition Internal Combustion Engines," U.S. Environmental Protection Agency. "Gen" Refers to generators. A brake-specific fuel consumption (BSFC) value of 8089 Btu/hp-hr was used to convert from lb/MMBtu to lb/hp-hr. This BSFC is given in Shire, Theresa M., et al, "Compendium of Greenhouse Gas Emissions Estimation Methodologies for the Oil and Natural Gas Industry," August 2009. NSPS = New Source Performance Standards.</a:t>
          </a:r>
        </a:p>
        <a:p>
          <a:r>
            <a:rPr lang="en-US" sz="1100" b="1" baseline="0">
              <a:solidFill>
                <a:srgbClr val="FF0000"/>
              </a:solidFill>
              <a:latin typeface="Bookman Old Style" pitchFamily="18" charset="0"/>
              <a:ea typeface="+mn-ea"/>
              <a:cs typeface="+mn-cs"/>
            </a:rPr>
            <a:t>a) </a:t>
          </a:r>
          <a:r>
            <a:rPr lang="en-US" sz="1100" baseline="0">
              <a:solidFill>
                <a:schemeClr val="dk1"/>
              </a:solidFill>
              <a:latin typeface="Bookman Old Style" pitchFamily="18" charset="0"/>
              <a:ea typeface="+mn-ea"/>
              <a:cs typeface="+mn-cs"/>
            </a:rPr>
            <a:t>Where thresholds of NOX+NMHC or NOX+THC were provided, the NOX emission factor was calculated using the NOX to NMHC or NOX to THC ratio as determined by the emission factors provided in AP-42. Conversion of organics performed using ratios given in Table 3-1.</a:t>
          </a:r>
        </a:p>
        <a:p>
          <a:r>
            <a:rPr lang="en-US" sz="1100" b="1" baseline="0">
              <a:solidFill>
                <a:srgbClr val="FF0000"/>
              </a:solidFill>
              <a:latin typeface="Bookman Old Style" pitchFamily="18" charset="0"/>
              <a:ea typeface="+mn-ea"/>
              <a:cs typeface="+mn-cs"/>
            </a:rPr>
            <a:t>b) </a:t>
          </a:r>
          <a:r>
            <a:rPr lang="en-US" sz="1100" baseline="0">
              <a:solidFill>
                <a:schemeClr val="dk1"/>
              </a:solidFill>
              <a:latin typeface="Bookman Old Style" pitchFamily="18" charset="0"/>
              <a:ea typeface="+mn-ea"/>
              <a:cs typeface="+mn-cs"/>
            </a:rPr>
            <a:t>SOX EF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 SOX EF for dual fuel-fired engines calculated using the equation in AP- 42 - 0.05S1 + 0.895S2, where S1 - 0.0015 and S2 - 0.0007.</a:t>
          </a:r>
        </a:p>
        <a:p>
          <a:r>
            <a:rPr lang="en-US" sz="1100" b="1" baseline="0">
              <a:solidFill>
                <a:srgbClr val="FF0000"/>
              </a:solidFill>
              <a:latin typeface="Bookman Old Style" pitchFamily="18" charset="0"/>
              <a:ea typeface="+mn-ea"/>
              <a:cs typeface="+mn-cs"/>
            </a:rPr>
            <a:t>c) </a:t>
          </a:r>
          <a:r>
            <a:rPr lang="en-US" sz="1100" baseline="0">
              <a:solidFill>
                <a:schemeClr val="dk1"/>
              </a:solidFill>
              <a:latin typeface="Bookman Old Style" pitchFamily="18" charset="0"/>
              <a:ea typeface="+mn-ea"/>
              <a:cs typeface="+mn-cs"/>
            </a:rPr>
            <a:t>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a:t>
          </a:r>
        </a:p>
        <a:p>
          <a:r>
            <a:rPr lang="en-US" sz="1100" b="1" baseline="0">
              <a:solidFill>
                <a:srgbClr val="FF0000"/>
              </a:solidFill>
              <a:latin typeface="Bookman Old Style" pitchFamily="18" charset="0"/>
              <a:ea typeface="+mn-ea"/>
              <a:cs typeface="+mn-cs"/>
            </a:rPr>
            <a:t>d) </a:t>
          </a:r>
          <a:r>
            <a:rPr lang="en-US" sz="1100" baseline="0">
              <a:solidFill>
                <a:schemeClr val="dk1"/>
              </a:solidFill>
              <a:latin typeface="Bookman Old Style" pitchFamily="18" charset="0"/>
              <a:ea typeface="+mn-ea"/>
              <a:cs typeface="+mn-cs"/>
            </a:rPr>
            <a:t>For particulate matter (PM), it is assumed that PM=PM10=PM2.5.</a:t>
          </a:r>
        </a:p>
        <a:p>
          <a:r>
            <a:rPr lang="en-US" sz="1100" b="1" baseline="0">
              <a:solidFill>
                <a:srgbClr val="FF0000"/>
              </a:solidFill>
              <a:latin typeface="Bookman Old Style" pitchFamily="18" charset="0"/>
              <a:ea typeface="+mn-ea"/>
              <a:cs typeface="+mn-cs"/>
            </a:rPr>
            <a:t>e) </a:t>
          </a:r>
          <a:r>
            <a:rPr lang="en-US" sz="1100" baseline="0">
              <a:solidFill>
                <a:schemeClr val="dk1"/>
              </a:solidFill>
              <a:latin typeface="Bookman Old Style" pitchFamily="18" charset="0"/>
              <a:ea typeface="+mn-ea"/>
              <a:cs typeface="+mn-cs"/>
            </a:rPr>
            <a:t>This value determined by subtracting the methane emission factor from the TOC given in source document.</a:t>
          </a:r>
        </a:p>
        <a:p>
          <a:r>
            <a:rPr lang="en-US" sz="1100" b="1" baseline="0">
              <a:solidFill>
                <a:srgbClr val="FF0000"/>
              </a:solidFill>
              <a:latin typeface="Bookman Old Style" pitchFamily="18" charset="0"/>
              <a:ea typeface="+mn-ea"/>
              <a:cs typeface="+mn-cs"/>
            </a:rPr>
            <a:t>f) </a:t>
          </a:r>
          <a:r>
            <a:rPr lang="en-US" sz="1100" baseline="0">
              <a:solidFill>
                <a:schemeClr val="dk1"/>
              </a:solidFill>
              <a:latin typeface="Bookman Old Style" pitchFamily="18" charset="0"/>
              <a:ea typeface="+mn-ea"/>
              <a:cs typeface="+mn-cs"/>
            </a:rPr>
            <a:t>Emission factor from large stationary diesel engine(fs was used as a surrogate.</a:t>
          </a:r>
        </a:p>
        <a:p>
          <a:r>
            <a:rPr lang="en-US" sz="1100" b="1" baseline="0">
              <a:solidFill>
                <a:srgbClr val="FF0000"/>
              </a:solidFill>
              <a:latin typeface="Bookman Old Style" pitchFamily="18" charset="0"/>
              <a:ea typeface="+mn-ea"/>
              <a:cs typeface="+mn-cs"/>
            </a:rPr>
            <a:t>g) </a:t>
          </a:r>
          <a:r>
            <a:rPr lang="en-US" sz="1100" baseline="0">
              <a:solidFill>
                <a:schemeClr val="dk1"/>
              </a:solidFill>
              <a:latin typeface="Bookman Old Style" pitchFamily="18" charset="0"/>
              <a:ea typeface="+mn-ea"/>
              <a:cs typeface="+mn-cs"/>
            </a:rPr>
            <a:t>Regulation provides two options for meeting this limit, either all engines within this time frame must meet an emission limit of 0.22 g/hp-hr OR may meet the previous limit (0.3 g/hp-hr) until 2012 and all 2012 engines would need to meet 2013 limits (0.022 g/hp-hr). Most conservative estimate assumes only previous emission limit is achieved and that value is provided here.</a:t>
          </a:r>
        </a:p>
        <a:p>
          <a:r>
            <a:rPr lang="en-US" sz="1100" b="1" baseline="0">
              <a:solidFill>
                <a:srgbClr val="FF0000"/>
              </a:solidFill>
              <a:latin typeface="Bookman Old Style" pitchFamily="18" charset="0"/>
              <a:ea typeface="+mn-ea"/>
              <a:cs typeface="+mn-cs"/>
            </a:rPr>
            <a:t>h) </a:t>
          </a:r>
          <a:r>
            <a:rPr lang="en-US" sz="1100" baseline="0">
              <a:solidFill>
                <a:schemeClr val="dk1"/>
              </a:solidFill>
              <a:latin typeface="Bookman Old Style" pitchFamily="18" charset="0"/>
              <a:ea typeface="+mn-ea"/>
              <a:cs typeface="+mn-cs"/>
            </a:rPr>
            <a:t>Regulation allows for the phasing in of the emission limits. Since an engine may or may not meet the more restrictive emission limit, the emission limit for the previous year is given.</a:t>
          </a:r>
        </a:p>
        <a:p>
          <a:r>
            <a:rPr lang="en-US" sz="1100" b="1" baseline="0">
              <a:solidFill>
                <a:srgbClr val="FF0000"/>
              </a:solidFill>
              <a:latin typeface="Bookman Old Style" pitchFamily="18" charset="0"/>
              <a:ea typeface="+mn-ea"/>
              <a:cs typeface="+mn-cs"/>
            </a:rPr>
            <a:t>i) </a:t>
          </a:r>
          <a:r>
            <a:rPr lang="en-US" sz="1100" baseline="0">
              <a:solidFill>
                <a:schemeClr val="dk1"/>
              </a:solidFill>
              <a:latin typeface="Bookman Old Style" pitchFamily="18" charset="0"/>
              <a:ea typeface="+mn-ea"/>
              <a:cs typeface="+mn-cs"/>
            </a:rPr>
            <a:t>NOX emission limits vary depending on max test speed of the engine. The value provided is the most conservative value.</a:t>
          </a:r>
          <a:endParaRPr lang="en-US" sz="1100">
            <a:latin typeface="Bookman Old Style" pitchFamily="18" charset="0"/>
          </a:endParaRPr>
        </a:p>
      </xdr:txBody>
    </xdr:sp>
    <xdr:clientData/>
  </xdr:twoCellAnchor>
  <xdr:twoCellAnchor>
    <xdr:from>
      <xdr:col>6</xdr:col>
      <xdr:colOff>409575</xdr:colOff>
      <xdr:row>29</xdr:row>
      <xdr:rowOff>38100</xdr:rowOff>
    </xdr:from>
    <xdr:to>
      <xdr:col>7</xdr:col>
      <xdr:colOff>0</xdr:colOff>
      <xdr:row>31</xdr:row>
      <xdr:rowOff>171450</xdr:rowOff>
    </xdr:to>
    <xdr:sp macro="" textlink="">
      <xdr:nvSpPr>
        <xdr:cNvPr id="3" name="Arrow: Down 2">
          <a:extLst>
            <a:ext uri="{FF2B5EF4-FFF2-40B4-BE49-F238E27FC236}">
              <a16:creationId xmlns:a16="http://schemas.microsoft.com/office/drawing/2014/main" xmlns="" id="{00000000-0008-0000-0100-000003000000}"/>
            </a:ext>
          </a:extLst>
        </xdr:cNvPr>
        <xdr:cNvSpPr/>
      </xdr:nvSpPr>
      <xdr:spPr>
        <a:xfrm>
          <a:off x="7839075" y="5915025"/>
          <a:ext cx="476250" cy="514350"/>
        </a:xfrm>
        <a:prstGeom prst="downArrow">
          <a:avLst/>
        </a:prstGeom>
        <a:solidFill>
          <a:srgbClr val="00B050"/>
        </a:solidFill>
        <a:ln>
          <a:solidFill>
            <a:schemeClr val="tx1"/>
          </a:solidFill>
        </a:ln>
        <a:effectLst>
          <a:glow rad="228600">
            <a:schemeClr val="accent6">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5</xdr:col>
      <xdr:colOff>263085</xdr:colOff>
      <xdr:row>1</xdr:row>
      <xdr:rowOff>97923</xdr:rowOff>
    </xdr:from>
    <xdr:ext cx="5798447" cy="530658"/>
    <xdr:sp macro="" textlink="">
      <xdr:nvSpPr>
        <xdr:cNvPr id="4" name="Rectangle 3">
          <a:extLst>
            <a:ext uri="{FF2B5EF4-FFF2-40B4-BE49-F238E27FC236}">
              <a16:creationId xmlns:a16="http://schemas.microsoft.com/office/drawing/2014/main" xmlns="" id="{00000000-0008-0000-0100-000004000000}"/>
            </a:ext>
          </a:extLst>
        </xdr:cNvPr>
        <xdr:cNvSpPr/>
      </xdr:nvSpPr>
      <xdr:spPr>
        <a:xfrm>
          <a:off x="7025835" y="297948"/>
          <a:ext cx="5798447" cy="530658"/>
        </a:xfrm>
        <a:prstGeom prst="rect">
          <a:avLst/>
        </a:prstGeom>
        <a:noFill/>
      </xdr:spPr>
      <xdr:txBody>
        <a:bodyPr wrap="none" lIns="91440" tIns="45720" rIns="91440" bIns="45720">
          <a:spAutoFit/>
        </a:bodyPr>
        <a:lstStyle/>
        <a:p>
          <a:pPr algn="ctr"/>
          <a:r>
            <a:rPr lang="en-US" sz="2800" b="1" cap="none" spc="0">
              <a:ln w="22225">
                <a:solidFill>
                  <a:srgbClr val="FFFF00"/>
                </a:solidFill>
                <a:prstDash val="solid"/>
              </a:ln>
              <a:solidFill>
                <a:srgbClr val="0000FF"/>
              </a:solidFill>
              <a:effectLst>
                <a:outerShdw blurRad="50800" dist="38100" dir="5400000" algn="t" rotWithShape="0">
                  <a:prstClr val="black">
                    <a:alpha val="40000"/>
                  </a:prstClr>
                </a:outerShdw>
              </a:effectLst>
            </a:rPr>
            <a:t>Non-Emergency</a:t>
          </a:r>
          <a:r>
            <a:rPr lang="en-US" sz="2800" b="1" cap="none" spc="0" baseline="0">
              <a:ln w="22225">
                <a:solidFill>
                  <a:srgbClr val="FFFF00"/>
                </a:solidFill>
                <a:prstDash val="solid"/>
              </a:ln>
              <a:solidFill>
                <a:srgbClr val="0000FF"/>
              </a:solidFill>
              <a:effectLst>
                <a:outerShdw blurRad="50800" dist="38100" dir="5400000" algn="t" rotWithShape="0">
                  <a:prstClr val="black">
                    <a:alpha val="40000"/>
                  </a:prstClr>
                </a:outerShdw>
              </a:effectLst>
            </a:rPr>
            <a:t> Compression Engines</a:t>
          </a:r>
          <a:endParaRPr lang="en-US" sz="2800" b="1" cap="none" spc="0">
            <a:ln w="22225">
              <a:solidFill>
                <a:srgbClr val="FFFF00"/>
              </a:solidFill>
              <a:prstDash val="solid"/>
            </a:ln>
            <a:solidFill>
              <a:srgbClr val="0000FF"/>
            </a:solidFill>
            <a:effectLst>
              <a:outerShdw blurRad="50800" dist="38100" dir="5400000" algn="t" rotWithShape="0">
                <a:prstClr val="black">
                  <a:alpha val="40000"/>
                </a:prstClr>
              </a:outerShdw>
            </a:effectLst>
          </a:endParaRPr>
        </a:p>
      </xdr:txBody>
    </xdr:sp>
    <xdr:clientData/>
  </xdr:oneCellAnchor>
  <xdr:twoCellAnchor>
    <xdr:from>
      <xdr:col>0</xdr:col>
      <xdr:colOff>942975</xdr:colOff>
      <xdr:row>2</xdr:row>
      <xdr:rowOff>76200</xdr:rowOff>
    </xdr:from>
    <xdr:to>
      <xdr:col>0</xdr:col>
      <xdr:colOff>2428875</xdr:colOff>
      <xdr:row>3</xdr:row>
      <xdr:rowOff>133350</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xmlns="" id="{00000000-0008-0000-0100-000006000000}"/>
            </a:ext>
          </a:extLst>
        </xdr:cNvPr>
        <xdr:cNvSpPr/>
      </xdr:nvSpPr>
      <xdr:spPr>
        <a:xfrm>
          <a:off x="942975" y="523875"/>
          <a:ext cx="1485900" cy="247650"/>
        </a:xfrm>
        <a:prstGeom prst="roundRect">
          <a:avLst/>
        </a:prstGeom>
        <a:solidFill>
          <a:srgbClr val="00B050">
            <a:alpha val="59000"/>
          </a:srgb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0">
              <a:solidFill>
                <a:srgbClr val="FFFF00"/>
              </a:solidFill>
              <a:latin typeface="Cooper Black" panose="0208090404030B020404" pitchFamily="18" charset="0"/>
            </a:rPr>
            <a:t>Start Page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227639</xdr:colOff>
      <xdr:row>1</xdr:row>
      <xdr:rowOff>219075</xdr:rowOff>
    </xdr:from>
    <xdr:ext cx="7390678" cy="530658"/>
    <xdr:sp macro="" textlink="">
      <xdr:nvSpPr>
        <xdr:cNvPr id="7" name="Rectangle 6">
          <a:extLst>
            <a:ext uri="{FF2B5EF4-FFF2-40B4-BE49-F238E27FC236}">
              <a16:creationId xmlns:a16="http://schemas.microsoft.com/office/drawing/2014/main" xmlns="" id="{00000000-0008-0000-0200-000007000000}"/>
            </a:ext>
          </a:extLst>
        </xdr:cNvPr>
        <xdr:cNvSpPr/>
      </xdr:nvSpPr>
      <xdr:spPr>
        <a:xfrm>
          <a:off x="5171114" y="419100"/>
          <a:ext cx="7390678" cy="530658"/>
        </a:xfrm>
        <a:prstGeom prst="rect">
          <a:avLst/>
        </a:prstGeom>
        <a:noFill/>
      </xdr:spPr>
      <xdr:txBody>
        <a:bodyPr wrap="none" lIns="91440" tIns="45720" rIns="91440" bIns="45720">
          <a:spAutoFit/>
        </a:bodyPr>
        <a:lstStyle/>
        <a:p>
          <a:pPr algn="ctr"/>
          <a:r>
            <a:rPr lang="en-US" sz="2800" b="1" cap="none" spc="0">
              <a:ln w="22225">
                <a:solidFill>
                  <a:srgbClr val="FFFF00"/>
                </a:solidFill>
                <a:prstDash val="solid"/>
              </a:ln>
              <a:solidFill>
                <a:srgbClr val="7030A0"/>
              </a:solidFill>
              <a:effectLst>
                <a:outerShdw blurRad="50800" dist="38100" dir="5400000" algn="t" rotWithShape="0">
                  <a:prstClr val="black">
                    <a:alpha val="40000"/>
                  </a:prstClr>
                </a:outerShdw>
              </a:effectLst>
            </a:rPr>
            <a:t>Emergency Non-Fire Pump</a:t>
          </a:r>
          <a:r>
            <a:rPr lang="en-US" sz="2800" b="1" cap="none" spc="0" baseline="0">
              <a:ln w="22225">
                <a:solidFill>
                  <a:srgbClr val="FFFF00"/>
                </a:solidFill>
                <a:prstDash val="solid"/>
              </a:ln>
              <a:solidFill>
                <a:srgbClr val="7030A0"/>
              </a:solidFill>
              <a:effectLst>
                <a:outerShdw blurRad="50800" dist="38100" dir="5400000" algn="t" rotWithShape="0">
                  <a:prstClr val="black">
                    <a:alpha val="40000"/>
                  </a:prstClr>
                </a:outerShdw>
              </a:effectLst>
            </a:rPr>
            <a:t> Compression Engines</a:t>
          </a:r>
          <a:endParaRPr lang="en-US" sz="2800" b="1" cap="none" spc="0">
            <a:ln w="22225">
              <a:solidFill>
                <a:srgbClr val="FFFF00"/>
              </a:solidFill>
              <a:prstDash val="solid"/>
            </a:ln>
            <a:solidFill>
              <a:srgbClr val="7030A0"/>
            </a:solidFill>
            <a:effectLst>
              <a:outerShdw blurRad="50800" dist="38100" dir="5400000" algn="t" rotWithShape="0">
                <a:prstClr val="black">
                  <a:alpha val="40000"/>
                </a:prstClr>
              </a:outerShdw>
            </a:effectLst>
          </a:endParaRPr>
        </a:p>
      </xdr:txBody>
    </xdr:sp>
    <xdr:clientData/>
  </xdr:oneCellAnchor>
  <xdr:twoCellAnchor>
    <xdr:from>
      <xdr:col>1</xdr:col>
      <xdr:colOff>0</xdr:colOff>
      <xdr:row>97</xdr:row>
      <xdr:rowOff>9525</xdr:rowOff>
    </xdr:from>
    <xdr:to>
      <xdr:col>18</xdr:col>
      <xdr:colOff>412888</xdr:colOff>
      <xdr:row>114</xdr:row>
      <xdr:rowOff>47626</xdr:rowOff>
    </xdr:to>
    <xdr:sp macro="" textlink="">
      <xdr:nvSpPr>
        <xdr:cNvPr id="8" name="TextBox 7">
          <a:extLst>
            <a:ext uri="{FF2B5EF4-FFF2-40B4-BE49-F238E27FC236}">
              <a16:creationId xmlns:a16="http://schemas.microsoft.com/office/drawing/2014/main" xmlns="" id="{00000000-0008-0000-0200-000008000000}"/>
            </a:ext>
          </a:extLst>
        </xdr:cNvPr>
        <xdr:cNvSpPr txBox="1"/>
      </xdr:nvSpPr>
      <xdr:spPr>
        <a:xfrm>
          <a:off x="3038475" y="23345775"/>
          <a:ext cx="12862063" cy="3276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baseline="0">
              <a:solidFill>
                <a:srgbClr val="00B050"/>
              </a:solidFill>
              <a:latin typeface="Bookman Old Style" pitchFamily="18" charset="0"/>
              <a:ea typeface="+mn-ea"/>
              <a:cs typeface="+mn-cs"/>
            </a:rPr>
            <a:t>Notes:</a:t>
          </a:r>
        </a:p>
        <a:p>
          <a:r>
            <a:rPr lang="en-US" sz="1100" b="1" baseline="0">
              <a:solidFill>
                <a:schemeClr val="dk1"/>
              </a:solidFill>
              <a:latin typeface="Bookman Old Style" pitchFamily="18" charset="0"/>
              <a:ea typeface="+mn-ea"/>
              <a:cs typeface="+mn-cs"/>
            </a:rPr>
            <a:t>SOURCE</a:t>
          </a:r>
          <a:r>
            <a:rPr lang="en-US" sz="1100" baseline="0">
              <a:solidFill>
                <a:schemeClr val="dk1"/>
              </a:solidFill>
              <a:latin typeface="Bookman Old Style" pitchFamily="18" charset="0"/>
              <a:ea typeface="+mn-ea"/>
              <a:cs typeface="+mn-cs"/>
            </a:rPr>
            <a:t> (unless otherwise stated): "Title 40-Protection of the Environment, Chapter I-Environmental Protection Agency, Subchapter C-Air Programs, Part 60-Standards of Performance for New Stationary Sources, Subpart IIII-Standards of Performance for Stationary Compression Ignition Internal Combustion Engines," U.S. Environmental Protection Agency. "Gen" Refers to generators. A brake-specific fuel consumption (BSFC) value of 8089 Btu/hp-hr was used to convert from lb/MMBtu to lb/hp-hr. This BSFC is given in Shire, Theresa M., et al, "Compendium of Greenhouse Gas Emissions Estimation Methodologies for the Oil and Natural Gas Industry," August 2009. NSPS = New Source Performance Standards.</a:t>
          </a:r>
        </a:p>
        <a:p>
          <a:r>
            <a:rPr lang="en-US" sz="1100" b="1" baseline="0">
              <a:solidFill>
                <a:srgbClr val="FF0000"/>
              </a:solidFill>
              <a:latin typeface="Bookman Old Style" pitchFamily="18" charset="0"/>
              <a:ea typeface="+mn-ea"/>
              <a:cs typeface="+mn-cs"/>
            </a:rPr>
            <a:t>a) </a:t>
          </a:r>
          <a:r>
            <a:rPr lang="en-US" sz="1100" baseline="0">
              <a:solidFill>
                <a:schemeClr val="dk1"/>
              </a:solidFill>
              <a:latin typeface="Bookman Old Style" pitchFamily="18" charset="0"/>
              <a:ea typeface="+mn-ea"/>
              <a:cs typeface="+mn-cs"/>
            </a:rPr>
            <a:t>Where thresholds of NOX+NMHC or NOX+THC were provided, the NOX emission factor was calculated using the NOX to NMHC or NOX to THC ratio as determined by the emission factors provided in AP-42. Conversion of organics performed using ratios given in Table 3-1.</a:t>
          </a:r>
        </a:p>
        <a:p>
          <a:r>
            <a:rPr lang="en-US" sz="1100" b="1" baseline="0">
              <a:solidFill>
                <a:srgbClr val="FF0000"/>
              </a:solidFill>
              <a:latin typeface="Bookman Old Style" pitchFamily="18" charset="0"/>
              <a:ea typeface="+mn-ea"/>
              <a:cs typeface="+mn-cs"/>
            </a:rPr>
            <a:t>b) </a:t>
          </a:r>
          <a:r>
            <a:rPr lang="en-US" sz="1100" baseline="0">
              <a:solidFill>
                <a:schemeClr val="dk1"/>
              </a:solidFill>
              <a:latin typeface="Bookman Old Style" pitchFamily="18" charset="0"/>
              <a:ea typeface="+mn-ea"/>
              <a:cs typeface="+mn-cs"/>
            </a:rPr>
            <a:t>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a:t>
          </a:r>
        </a:p>
        <a:p>
          <a:r>
            <a:rPr lang="en-US" sz="1100" b="1" baseline="0">
              <a:solidFill>
                <a:srgbClr val="FF0000"/>
              </a:solidFill>
              <a:latin typeface="Bookman Old Style" pitchFamily="18" charset="0"/>
              <a:ea typeface="+mn-ea"/>
              <a:cs typeface="+mn-cs"/>
            </a:rPr>
            <a:t>c) </a:t>
          </a:r>
          <a:r>
            <a:rPr lang="en-US" sz="1100" baseline="0">
              <a:solidFill>
                <a:schemeClr val="dk1"/>
              </a:solidFill>
              <a:latin typeface="Bookman Old Style" pitchFamily="18" charset="0"/>
              <a:ea typeface="+mn-ea"/>
              <a:cs typeface="+mn-cs"/>
            </a:rPr>
            <a:t>VOC emission factors were estimated using the THC, NMHC, or TOC values calculated as in Note (a). Emission factor given in AP-42 was converted from units of lb/MMBtu to lb/hp-hr using an average BSFC of 8089 Btu/hp-hr. The TOC emission factor given in AP-42 assumed to be equal TOG and the conversion of organics to VOC was performed using the ratios given in Table 3-1.</a:t>
          </a:r>
        </a:p>
        <a:p>
          <a:r>
            <a:rPr lang="en-US" sz="1100" b="1" baseline="0">
              <a:solidFill>
                <a:srgbClr val="FF0000"/>
              </a:solidFill>
              <a:latin typeface="Bookman Old Style" pitchFamily="18" charset="0"/>
              <a:ea typeface="+mn-ea"/>
              <a:cs typeface="+mn-cs"/>
            </a:rPr>
            <a:t>d) </a:t>
          </a:r>
          <a:r>
            <a:rPr lang="en-US" sz="1100" baseline="0">
              <a:solidFill>
                <a:schemeClr val="dk1"/>
              </a:solidFill>
              <a:latin typeface="Bookman Old Style" pitchFamily="18" charset="0"/>
              <a:ea typeface="+mn-ea"/>
              <a:cs typeface="+mn-cs"/>
            </a:rPr>
            <a:t>For Particulate Matter (PM), it is assumed that PM=PM10=PM2.5.</a:t>
          </a:r>
        </a:p>
        <a:p>
          <a:r>
            <a:rPr lang="en-US" sz="1100" b="1" baseline="0">
              <a:solidFill>
                <a:srgbClr val="FF0000"/>
              </a:solidFill>
              <a:latin typeface="Bookman Old Style" pitchFamily="18" charset="0"/>
              <a:ea typeface="+mn-ea"/>
              <a:cs typeface="+mn-cs"/>
            </a:rPr>
            <a:t>e) </a:t>
          </a:r>
          <a:r>
            <a:rPr lang="en-US" sz="1100" baseline="0">
              <a:solidFill>
                <a:schemeClr val="dk1"/>
              </a:solidFill>
              <a:latin typeface="Bookman Old Style" pitchFamily="18" charset="0"/>
              <a:ea typeface="+mn-ea"/>
              <a:cs typeface="+mn-cs"/>
            </a:rPr>
            <a:t>NOX emission limits vary depending on max test speed of the engine. The value provided is the most conservative value.</a:t>
          </a:r>
          <a:endParaRPr lang="en-US" sz="1100">
            <a:latin typeface="Bookman Old Style" pitchFamily="18" charset="0"/>
          </a:endParaRPr>
        </a:p>
      </xdr:txBody>
    </xdr:sp>
    <xdr:clientData/>
  </xdr:twoCellAnchor>
  <xdr:twoCellAnchor>
    <xdr:from>
      <xdr:col>6</xdr:col>
      <xdr:colOff>554935</xdr:colOff>
      <xdr:row>25</xdr:row>
      <xdr:rowOff>24848</xdr:rowOff>
    </xdr:from>
    <xdr:to>
      <xdr:col>7</xdr:col>
      <xdr:colOff>244337</xdr:colOff>
      <xdr:row>27</xdr:row>
      <xdr:rowOff>158198</xdr:rowOff>
    </xdr:to>
    <xdr:sp macro="" textlink="">
      <xdr:nvSpPr>
        <xdr:cNvPr id="9" name="Arrow: Down 8">
          <a:extLst>
            <a:ext uri="{FF2B5EF4-FFF2-40B4-BE49-F238E27FC236}">
              <a16:creationId xmlns:a16="http://schemas.microsoft.com/office/drawing/2014/main" xmlns="" id="{00000000-0008-0000-0200-000009000000}"/>
            </a:ext>
          </a:extLst>
        </xdr:cNvPr>
        <xdr:cNvSpPr/>
      </xdr:nvSpPr>
      <xdr:spPr>
        <a:xfrm>
          <a:off x="7553739" y="5259457"/>
          <a:ext cx="476250" cy="514350"/>
        </a:xfrm>
        <a:prstGeom prst="downArrow">
          <a:avLst/>
        </a:prstGeom>
        <a:solidFill>
          <a:srgbClr val="00B050"/>
        </a:solidFill>
        <a:ln>
          <a:solidFill>
            <a:schemeClr val="tx1"/>
          </a:solidFill>
        </a:ln>
        <a:effectLst>
          <a:glow rad="228600">
            <a:schemeClr val="accent6">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714375</xdr:colOff>
      <xdr:row>2</xdr:row>
      <xdr:rowOff>95250</xdr:rowOff>
    </xdr:from>
    <xdr:to>
      <xdr:col>0</xdr:col>
      <xdr:colOff>2200275</xdr:colOff>
      <xdr:row>3</xdr:row>
      <xdr:rowOff>152400</xdr:rowOff>
    </xdr:to>
    <xdr:sp macro="" textlink="">
      <xdr:nvSpPr>
        <xdr:cNvPr id="11" name="Rectangle: Rounded Corners 10">
          <a:hlinkClick xmlns:r="http://schemas.openxmlformats.org/officeDocument/2006/relationships" r:id="rId1"/>
          <a:extLst>
            <a:ext uri="{FF2B5EF4-FFF2-40B4-BE49-F238E27FC236}">
              <a16:creationId xmlns:a16="http://schemas.microsoft.com/office/drawing/2014/main" xmlns="" id="{00000000-0008-0000-0200-00000B000000}"/>
            </a:ext>
          </a:extLst>
        </xdr:cNvPr>
        <xdr:cNvSpPr/>
      </xdr:nvSpPr>
      <xdr:spPr>
        <a:xfrm>
          <a:off x="714375" y="542925"/>
          <a:ext cx="1485900" cy="247650"/>
        </a:xfrm>
        <a:prstGeom prst="roundRect">
          <a:avLst/>
        </a:prstGeom>
        <a:solidFill>
          <a:srgbClr val="00B050">
            <a:alpha val="59000"/>
          </a:srgb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0">
              <a:solidFill>
                <a:srgbClr val="FFFF00"/>
              </a:solidFill>
              <a:latin typeface="Cooper Black" panose="0208090404030B020404" pitchFamily="18" charset="0"/>
            </a:rPr>
            <a:t>Start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149391</xdr:colOff>
      <xdr:row>39</xdr:row>
      <xdr:rowOff>-1</xdr:rowOff>
    </xdr:from>
    <xdr:to>
      <xdr:col>16</xdr:col>
      <xdr:colOff>381500</xdr:colOff>
      <xdr:row>57</xdr:row>
      <xdr:rowOff>116807</xdr:rowOff>
    </xdr:to>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2555707" y="9324473"/>
          <a:ext cx="10007767" cy="3726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baseline="0">
              <a:solidFill>
                <a:srgbClr val="00B050"/>
              </a:solidFill>
              <a:latin typeface="Bookman Old Style" pitchFamily="18" charset="0"/>
              <a:ea typeface="+mn-ea"/>
              <a:cs typeface="+mn-cs"/>
            </a:rPr>
            <a:t>Notes:</a:t>
          </a:r>
        </a:p>
        <a:p>
          <a:r>
            <a:rPr lang="en-US" sz="1100" b="1" baseline="0">
              <a:solidFill>
                <a:schemeClr val="dk1"/>
              </a:solidFill>
              <a:latin typeface="Bookman Old Style" pitchFamily="18" charset="0"/>
              <a:ea typeface="+mn-ea"/>
              <a:cs typeface="+mn-cs"/>
            </a:rPr>
            <a:t>SOURCE</a:t>
          </a:r>
          <a:r>
            <a:rPr lang="en-US" sz="1100" baseline="0">
              <a:solidFill>
                <a:schemeClr val="dk1"/>
              </a:solidFill>
              <a:latin typeface="Bookman Old Style" pitchFamily="18" charset="0"/>
              <a:ea typeface="+mn-ea"/>
              <a:cs typeface="+mn-cs"/>
            </a:rPr>
            <a:t> (unless otherwise stated): "Title 40-Protection of the Environment, Chapter I-Environmental Protection Agency, Subchapter C-Air Programs, Part 60-Standards of Performance for New Stationary Sources, Subpart IIII-Standards of Performance for Stationary Compression Ignition Internal Combustion Engines," U.S. Environmental Protection Agency. "Gen" Refers to generators. A brake-specific fuel consumption (BSFC) value of 8089 Btu/hp-hr was used to convert from lb/MMBtu to lb/hp-hr. This</a:t>
          </a:r>
        </a:p>
        <a:p>
          <a:r>
            <a:rPr lang="en-US" sz="1100" baseline="0">
              <a:solidFill>
                <a:schemeClr val="dk1"/>
              </a:solidFill>
              <a:latin typeface="Bookman Old Style" pitchFamily="18" charset="0"/>
              <a:ea typeface="+mn-ea"/>
              <a:cs typeface="+mn-cs"/>
            </a:rPr>
            <a:t>BSFC is given in Shire, Theresa M., et al, "Compendium of Greenhouse Gas Emissions Estimation Methodologies for the Oil and Natural Gas Industry," August 2009. NSPS = New Source Performance Standards.</a:t>
          </a:r>
        </a:p>
        <a:p>
          <a:r>
            <a:rPr lang="en-US" sz="1100" b="1" baseline="0">
              <a:solidFill>
                <a:srgbClr val="FF0000"/>
              </a:solidFill>
              <a:latin typeface="Bookman Old Style" pitchFamily="18" charset="0"/>
              <a:ea typeface="+mn-ea"/>
              <a:cs typeface="+mn-cs"/>
            </a:rPr>
            <a:t>a) </a:t>
          </a:r>
          <a:r>
            <a:rPr lang="en-US" sz="1100" baseline="0">
              <a:solidFill>
                <a:schemeClr val="dk1"/>
              </a:solidFill>
              <a:latin typeface="Bookman Old Style" pitchFamily="18" charset="0"/>
              <a:ea typeface="+mn-ea"/>
              <a:cs typeface="+mn-cs"/>
            </a:rPr>
            <a:t>Where thresholds of NOX+NMHC or NOX+THC were provided, the NOX emission factor was calculated using the NOX to NMHC or NOX to THC ratio as determined by the emission factors provided in AP-42. Conversion of organics performed using ratios given in Table 3-1.</a:t>
          </a:r>
        </a:p>
        <a:p>
          <a:r>
            <a:rPr lang="en-US" sz="1100" b="1" baseline="0">
              <a:solidFill>
                <a:srgbClr val="FF0000"/>
              </a:solidFill>
              <a:latin typeface="Bookman Old Style" pitchFamily="18" charset="0"/>
              <a:ea typeface="+mn-ea"/>
              <a:cs typeface="+mn-cs"/>
            </a:rPr>
            <a:t>b) </a:t>
          </a:r>
          <a:r>
            <a:rPr lang="en-US" sz="1100" baseline="0">
              <a:solidFill>
                <a:schemeClr val="dk1"/>
              </a:solidFill>
              <a:latin typeface="Bookman Old Style" pitchFamily="18" charset="0"/>
              <a:ea typeface="+mn-ea"/>
              <a:cs typeface="+mn-cs"/>
            </a:rPr>
            <a:t>SOX emission factor calculated using the following equation: S X 0.02 X D X (1/HV), where S = weight percent sulfur content of the fuel, 0.02 = conversion factor converting the weight percent to a weight fraction multiplied by the ratio of the molecular weight of SO2 to the molecular weight of sulfur, D = the density of the fuel, and HV = the heating value of the fuel. For this calculation, the values used were S - 0.0015%, D - 7.14 lb/gal, and HV - 0.138 MMBtu/gal. Emission factor calculated in units of lb/MMBtu and converted to lb/hp-hr using an average Brake-Specific Fuel Consumption (BSFC) of 8089 Btu/hp-hr.</a:t>
          </a:r>
        </a:p>
        <a:p>
          <a:r>
            <a:rPr lang="en-US" sz="1100" b="1" baseline="0">
              <a:solidFill>
                <a:srgbClr val="FF0000"/>
              </a:solidFill>
              <a:latin typeface="Bookman Old Style" pitchFamily="18" charset="0"/>
              <a:ea typeface="+mn-ea"/>
              <a:cs typeface="+mn-cs"/>
            </a:rPr>
            <a:t>c) </a:t>
          </a:r>
          <a:r>
            <a:rPr lang="en-US" sz="1100" baseline="0">
              <a:solidFill>
                <a:schemeClr val="dk1"/>
              </a:solidFill>
              <a:latin typeface="Bookman Old Style" pitchFamily="18" charset="0"/>
              <a:ea typeface="+mn-ea"/>
              <a:cs typeface="+mn-cs"/>
            </a:rPr>
            <a:t>VOC emission factors were estimated using the THC, NMHC, or TOC values calculated as in Note (a). Emission factor given in AP-42 was converted from units of lb/MMBtu to lb/hp-hr using an average Brake-Specific Fuel Consumption (BSFC) of 8089 Btu/hp-hr. The TOC emission factor given in AP-42 assumed to be equal TOG and the conversion of organics to VOC was performed using the ratios given in Table 3-1.</a:t>
          </a:r>
        </a:p>
        <a:p>
          <a:r>
            <a:rPr lang="en-US" sz="1100" b="1" baseline="0">
              <a:solidFill>
                <a:srgbClr val="FF0000"/>
              </a:solidFill>
              <a:latin typeface="Bookman Old Style" pitchFamily="18" charset="0"/>
              <a:ea typeface="+mn-ea"/>
              <a:cs typeface="+mn-cs"/>
            </a:rPr>
            <a:t>d) </a:t>
          </a:r>
          <a:r>
            <a:rPr lang="en-US" sz="1100" baseline="0">
              <a:solidFill>
                <a:schemeClr val="dk1"/>
              </a:solidFill>
              <a:latin typeface="Bookman Old Style" pitchFamily="18" charset="0"/>
              <a:ea typeface="+mn-ea"/>
              <a:cs typeface="+mn-cs"/>
            </a:rPr>
            <a:t>For Particulate Matter (PM) it is assumed that PM=PM10=PM2.5.</a:t>
          </a:r>
        </a:p>
        <a:p>
          <a:r>
            <a:rPr lang="en-US" sz="1100" b="1" baseline="0">
              <a:solidFill>
                <a:srgbClr val="FF0000"/>
              </a:solidFill>
              <a:latin typeface="Bookman Old Style" pitchFamily="18" charset="0"/>
              <a:ea typeface="+mn-ea"/>
              <a:cs typeface="+mn-cs"/>
            </a:rPr>
            <a:t>e) </a:t>
          </a:r>
          <a:r>
            <a:rPr lang="en-US" sz="1100" baseline="0">
              <a:solidFill>
                <a:schemeClr val="dk1"/>
              </a:solidFill>
              <a:latin typeface="Bookman Old Style" pitchFamily="18" charset="0"/>
              <a:ea typeface="+mn-ea"/>
              <a:cs typeface="+mn-cs"/>
            </a:rPr>
            <a:t>Regulation allows for the phasing in of these emission limits for engines within these model years that operate at a rated speed &gt; 2650 rpm. For simplicity, the emission limits for the previous model year is provided.</a:t>
          </a:r>
          <a:endParaRPr lang="en-US" sz="1100">
            <a:latin typeface="Bookman Old Style" pitchFamily="18" charset="0"/>
          </a:endParaRPr>
        </a:p>
      </xdr:txBody>
    </xdr:sp>
    <xdr:clientData/>
  </xdr:twoCellAnchor>
  <xdr:oneCellAnchor>
    <xdr:from>
      <xdr:col>6</xdr:col>
      <xdr:colOff>142760</xdr:colOff>
      <xdr:row>1</xdr:row>
      <xdr:rowOff>142875</xdr:rowOff>
    </xdr:from>
    <xdr:ext cx="4969630" cy="530658"/>
    <xdr:sp macro="" textlink="">
      <xdr:nvSpPr>
        <xdr:cNvPr id="3" name="Rectangle 2">
          <a:extLst>
            <a:ext uri="{FF2B5EF4-FFF2-40B4-BE49-F238E27FC236}">
              <a16:creationId xmlns:a16="http://schemas.microsoft.com/office/drawing/2014/main" xmlns="" id="{00000000-0008-0000-0300-000003000000}"/>
            </a:ext>
          </a:extLst>
        </xdr:cNvPr>
        <xdr:cNvSpPr/>
      </xdr:nvSpPr>
      <xdr:spPr>
        <a:xfrm>
          <a:off x="6419735" y="342900"/>
          <a:ext cx="4969630" cy="530658"/>
        </a:xfrm>
        <a:prstGeom prst="rect">
          <a:avLst/>
        </a:prstGeom>
        <a:noFill/>
      </xdr:spPr>
      <xdr:txBody>
        <a:bodyPr wrap="none" lIns="91440" tIns="45720" rIns="91440" bIns="45720">
          <a:spAutoFit/>
        </a:bodyPr>
        <a:lstStyle/>
        <a:p>
          <a:pPr algn="ctr"/>
          <a:r>
            <a:rPr lang="en-US" sz="2800" b="1" cap="none" spc="0">
              <a:ln w="22225">
                <a:solidFill>
                  <a:srgbClr val="FFFF00"/>
                </a:solidFill>
                <a:prstDash val="solid"/>
              </a:ln>
              <a:solidFill>
                <a:srgbClr val="00B050"/>
              </a:solidFill>
              <a:effectLst>
                <a:outerShdw blurRad="50800" dist="38100" dir="5400000" algn="t" rotWithShape="0">
                  <a:prstClr val="black">
                    <a:alpha val="40000"/>
                  </a:prstClr>
                </a:outerShdw>
              </a:effectLst>
            </a:rPr>
            <a:t>Fire Pump</a:t>
          </a:r>
          <a:r>
            <a:rPr lang="en-US" sz="2800" b="1" cap="none" spc="0" baseline="0">
              <a:ln w="22225">
                <a:solidFill>
                  <a:srgbClr val="FFFF00"/>
                </a:solidFill>
                <a:prstDash val="solid"/>
              </a:ln>
              <a:solidFill>
                <a:srgbClr val="00B050"/>
              </a:solidFill>
              <a:effectLst>
                <a:outerShdw blurRad="50800" dist="38100" dir="5400000" algn="t" rotWithShape="0">
                  <a:prstClr val="black">
                    <a:alpha val="40000"/>
                  </a:prstClr>
                </a:outerShdw>
              </a:effectLst>
            </a:rPr>
            <a:t> Compression Engines</a:t>
          </a:r>
          <a:endParaRPr lang="en-US" sz="2800" b="1" cap="none" spc="0">
            <a:ln w="22225">
              <a:solidFill>
                <a:srgbClr val="FFFF00"/>
              </a:solidFill>
              <a:prstDash val="solid"/>
            </a:ln>
            <a:solidFill>
              <a:srgbClr val="00B050"/>
            </a:solidFill>
            <a:effectLst>
              <a:outerShdw blurRad="50800" dist="38100" dir="5400000" algn="t" rotWithShape="0">
                <a:prstClr val="black">
                  <a:alpha val="40000"/>
                </a:prstClr>
              </a:outerShdw>
            </a:effectLst>
          </a:endParaRPr>
        </a:p>
      </xdr:txBody>
    </xdr:sp>
    <xdr:clientData/>
  </xdr:oneCellAnchor>
  <xdr:twoCellAnchor>
    <xdr:from>
      <xdr:col>0</xdr:col>
      <xdr:colOff>495185</xdr:colOff>
      <xdr:row>2</xdr:row>
      <xdr:rowOff>85725</xdr:rowOff>
    </xdr:from>
    <xdr:to>
      <xdr:col>0</xdr:col>
      <xdr:colOff>1981085</xdr:colOff>
      <xdr:row>3</xdr:row>
      <xdr:rowOff>142875</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xmlns="" id="{00000000-0008-0000-0300-000004000000}"/>
            </a:ext>
          </a:extLst>
        </xdr:cNvPr>
        <xdr:cNvSpPr/>
      </xdr:nvSpPr>
      <xdr:spPr>
        <a:xfrm>
          <a:off x="495185" y="533400"/>
          <a:ext cx="1485900" cy="247650"/>
        </a:xfrm>
        <a:prstGeom prst="roundRect">
          <a:avLst/>
        </a:prstGeom>
        <a:solidFill>
          <a:srgbClr val="00B050">
            <a:alpha val="59000"/>
          </a:srgb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0">
              <a:solidFill>
                <a:srgbClr val="FFFF00"/>
              </a:solidFill>
              <a:latin typeface="Cooper Black" panose="0208090404030B020404" pitchFamily="18" charset="0"/>
            </a:rPr>
            <a:t>Start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171450</xdr:colOff>
      <xdr:row>19</xdr:row>
      <xdr:rowOff>85725</xdr:rowOff>
    </xdr:from>
    <xdr:to>
      <xdr:col>13</xdr:col>
      <xdr:colOff>561975</xdr:colOff>
      <xdr:row>28</xdr:row>
      <xdr:rowOff>57150</xdr:rowOff>
    </xdr:to>
    <xdr:sp macro="" textlink="">
      <xdr:nvSpPr>
        <xdr:cNvPr id="2" name="TextBox 1">
          <a:extLst>
            <a:ext uri="{FF2B5EF4-FFF2-40B4-BE49-F238E27FC236}">
              <a16:creationId xmlns:a16="http://schemas.microsoft.com/office/drawing/2014/main" xmlns="" id="{00000000-0008-0000-0400-000002000000}"/>
            </a:ext>
          </a:extLst>
        </xdr:cNvPr>
        <xdr:cNvSpPr txBox="1"/>
      </xdr:nvSpPr>
      <xdr:spPr>
        <a:xfrm>
          <a:off x="714375" y="4238625"/>
          <a:ext cx="9877425"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baseline="0">
              <a:solidFill>
                <a:srgbClr val="00B050"/>
              </a:solidFill>
              <a:latin typeface="Bookman Old Style" pitchFamily="18" charset="0"/>
              <a:ea typeface="+mn-ea"/>
              <a:cs typeface="+mn-cs"/>
            </a:rPr>
            <a:t>Notes:</a:t>
          </a:r>
          <a:endParaRPr lang="en-US" sz="1600">
            <a:solidFill>
              <a:srgbClr val="00B050"/>
            </a:solidFill>
            <a:latin typeface="Bookman Old Style" pitchFamily="18" charset="0"/>
          </a:endParaRPr>
        </a:p>
        <a:p>
          <a:r>
            <a:rPr lang="en-US" sz="1100" b="1" baseline="0">
              <a:solidFill>
                <a:schemeClr val="dk1"/>
              </a:solidFill>
              <a:latin typeface="Bookman Old Style" pitchFamily="18" charset="0"/>
              <a:ea typeface="+mn-ea"/>
              <a:cs typeface="+mn-cs"/>
            </a:rPr>
            <a:t>SOURCE: </a:t>
          </a:r>
          <a:r>
            <a:rPr lang="en-US" sz="1100" baseline="0">
              <a:solidFill>
                <a:schemeClr val="dk1"/>
              </a:solidFill>
              <a:latin typeface="Bookman Old Style" pitchFamily="18" charset="0"/>
              <a:ea typeface="+mn-ea"/>
              <a:cs typeface="+mn-cs"/>
            </a:rPr>
            <a:t>U.S. EPA. Compilation of Air Pollutant Emission Factors Volume I: Stationary Point and Area Sources. Fifth Edition. 2000. Chapter 3.</a:t>
          </a:r>
        </a:p>
        <a:p>
          <a:r>
            <a:rPr lang="en-US" sz="1100" b="1" baseline="0">
              <a:solidFill>
                <a:srgbClr val="FF0000"/>
              </a:solidFill>
              <a:latin typeface="Bookman Old Style" pitchFamily="18" charset="0"/>
              <a:ea typeface="+mn-ea"/>
              <a:cs typeface="+mn-cs"/>
            </a:rPr>
            <a:t>a) </a:t>
          </a:r>
          <a:r>
            <a:rPr lang="en-US" sz="1100" baseline="0">
              <a:solidFill>
                <a:schemeClr val="dk1"/>
              </a:solidFill>
              <a:latin typeface="Bookman Old Style" pitchFamily="18" charset="0"/>
              <a:ea typeface="+mn-ea"/>
              <a:cs typeface="+mn-cs"/>
            </a:rPr>
            <a:t>NOX and CO emission factors for natural gas assume engine operates at &lt;90% load.</a:t>
          </a:r>
        </a:p>
        <a:p>
          <a:r>
            <a:rPr lang="en-US" sz="1100" b="1" baseline="0">
              <a:solidFill>
                <a:srgbClr val="FF0000"/>
              </a:solidFill>
              <a:latin typeface="Bookman Old Style" pitchFamily="18" charset="0"/>
              <a:ea typeface="+mn-ea"/>
              <a:cs typeface="+mn-cs"/>
            </a:rPr>
            <a:t>b) </a:t>
          </a:r>
          <a:r>
            <a:rPr lang="en-US" sz="1100" baseline="0">
              <a:solidFill>
                <a:schemeClr val="dk1"/>
              </a:solidFill>
              <a:latin typeface="Bookman Old Style" pitchFamily="18" charset="0"/>
              <a:ea typeface="+mn-ea"/>
              <a:cs typeface="+mn-cs"/>
            </a:rPr>
            <a:t>An average Brake Specific Fuel Consumption (BSFC) of 7858 Btu/hp-hr for natural gas was used for unit conversion. This value from Shires, Theresa M., et al, "Compendium of Greenhouse Gas Emissions Estimation Methodologies for the Oil and Natural Gas Industry," August 2009.</a:t>
          </a:r>
        </a:p>
        <a:p>
          <a:r>
            <a:rPr lang="en-US" sz="1100" b="1" baseline="0">
              <a:solidFill>
                <a:srgbClr val="FF0000"/>
              </a:solidFill>
              <a:latin typeface="Bookman Old Style" pitchFamily="18" charset="0"/>
              <a:ea typeface="+mn-ea"/>
              <a:cs typeface="+mn-cs"/>
            </a:rPr>
            <a:t>c) </a:t>
          </a:r>
          <a:r>
            <a:rPr lang="en-US" sz="1100" baseline="0">
              <a:solidFill>
                <a:schemeClr val="dk1"/>
              </a:solidFill>
              <a:latin typeface="Bookman Old Style" pitchFamily="18" charset="0"/>
              <a:ea typeface="+mn-ea"/>
              <a:cs typeface="+mn-cs"/>
            </a:rPr>
            <a:t>Value converted from Total Organic Compounds (TOC) to VOC assuming TOC is equal to Total Organic Gas (TOG) and using the ratios provided in Table 3-1 for 4-stroke gasoline engines.</a:t>
          </a:r>
          <a:endParaRPr lang="en-US" sz="1100">
            <a:latin typeface="Bookman Old Style" pitchFamily="18" charset="0"/>
          </a:endParaRPr>
        </a:p>
      </xdr:txBody>
    </xdr:sp>
    <xdr:clientData/>
  </xdr:twoCellAnchor>
  <xdr:oneCellAnchor>
    <xdr:from>
      <xdr:col>4</xdr:col>
      <xdr:colOff>699794</xdr:colOff>
      <xdr:row>0</xdr:row>
      <xdr:rowOff>0</xdr:rowOff>
    </xdr:from>
    <xdr:ext cx="3474797" cy="530658"/>
    <xdr:sp macro="" textlink="">
      <xdr:nvSpPr>
        <xdr:cNvPr id="3" name="Rectangle 2">
          <a:extLst>
            <a:ext uri="{FF2B5EF4-FFF2-40B4-BE49-F238E27FC236}">
              <a16:creationId xmlns:a16="http://schemas.microsoft.com/office/drawing/2014/main" xmlns="" id="{00000000-0008-0000-0400-000003000000}"/>
            </a:ext>
          </a:extLst>
        </xdr:cNvPr>
        <xdr:cNvSpPr/>
      </xdr:nvSpPr>
      <xdr:spPr>
        <a:xfrm>
          <a:off x="4004969" y="0"/>
          <a:ext cx="3474797" cy="530658"/>
        </a:xfrm>
        <a:prstGeom prst="rect">
          <a:avLst/>
        </a:prstGeom>
        <a:noFill/>
      </xdr:spPr>
      <xdr:txBody>
        <a:bodyPr wrap="none" lIns="91440" tIns="45720" rIns="91440" bIns="45720">
          <a:spAutoFit/>
        </a:bodyPr>
        <a:lstStyle/>
        <a:p>
          <a:pPr algn="ctr"/>
          <a:r>
            <a:rPr lang="en-US" sz="2800" b="1" cap="none" spc="0">
              <a:ln w="22225">
                <a:solidFill>
                  <a:schemeClr val="tx1">
                    <a:lumMod val="95000"/>
                    <a:lumOff val="5000"/>
                  </a:schemeClr>
                </a:solidFill>
                <a:prstDash val="solid"/>
              </a:ln>
              <a:solidFill>
                <a:srgbClr val="FFFF00"/>
              </a:solidFill>
              <a:effectLst>
                <a:outerShdw blurRad="50800" dist="38100" dir="5400000" algn="t" rotWithShape="0">
                  <a:prstClr val="black">
                    <a:alpha val="40000"/>
                  </a:prstClr>
                </a:outerShdw>
              </a:effectLst>
            </a:rPr>
            <a:t>Spark Ignition </a:t>
          </a:r>
          <a:r>
            <a:rPr lang="en-US" sz="2800" b="1" cap="none" spc="0" baseline="0">
              <a:ln w="22225">
                <a:solidFill>
                  <a:schemeClr val="tx1">
                    <a:lumMod val="95000"/>
                    <a:lumOff val="5000"/>
                  </a:schemeClr>
                </a:solidFill>
                <a:prstDash val="solid"/>
              </a:ln>
              <a:solidFill>
                <a:srgbClr val="FFFF00"/>
              </a:solidFill>
              <a:effectLst>
                <a:outerShdw blurRad="50800" dist="38100" dir="5400000" algn="t" rotWithShape="0">
                  <a:prstClr val="black">
                    <a:alpha val="40000"/>
                  </a:prstClr>
                </a:outerShdw>
              </a:effectLst>
            </a:rPr>
            <a:t>Engines</a:t>
          </a:r>
          <a:endParaRPr lang="en-US" sz="2800" b="1" cap="none" spc="0">
            <a:ln w="22225">
              <a:solidFill>
                <a:schemeClr val="tx1">
                  <a:lumMod val="95000"/>
                  <a:lumOff val="5000"/>
                </a:schemeClr>
              </a:solidFill>
              <a:prstDash val="solid"/>
            </a:ln>
            <a:solidFill>
              <a:srgbClr val="FFFF00"/>
            </a:solidFill>
            <a:effectLst>
              <a:outerShdw blurRad="50800" dist="38100" dir="5400000" algn="t" rotWithShape="0">
                <a:prstClr val="black">
                  <a:alpha val="40000"/>
                </a:prstClr>
              </a:outerShdw>
            </a:effectLst>
          </a:endParaRPr>
        </a:p>
      </xdr:txBody>
    </xdr:sp>
    <xdr:clientData/>
  </xdr:oneCellAnchor>
  <xdr:twoCellAnchor>
    <xdr:from>
      <xdr:col>0</xdr:col>
      <xdr:colOff>495300</xdr:colOff>
      <xdr:row>1</xdr:row>
      <xdr:rowOff>171450</xdr:rowOff>
    </xdr:from>
    <xdr:to>
      <xdr:col>2</xdr:col>
      <xdr:colOff>66675</xdr:colOff>
      <xdr:row>3</xdr:row>
      <xdr:rowOff>38100</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xmlns="" id="{00000000-0008-0000-0400-000004000000}"/>
            </a:ext>
          </a:extLst>
        </xdr:cNvPr>
        <xdr:cNvSpPr/>
      </xdr:nvSpPr>
      <xdr:spPr>
        <a:xfrm>
          <a:off x="495300" y="361950"/>
          <a:ext cx="1485900" cy="247650"/>
        </a:xfrm>
        <a:prstGeom prst="roundRect">
          <a:avLst/>
        </a:prstGeom>
        <a:solidFill>
          <a:srgbClr val="00B050">
            <a:alpha val="59000"/>
          </a:srgb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0">
              <a:solidFill>
                <a:srgbClr val="FFFF00"/>
              </a:solidFill>
              <a:latin typeface="Cooper Black" panose="0208090404030B020404" pitchFamily="18" charset="0"/>
            </a:rPr>
            <a:t>Start Page</a:t>
          </a:r>
        </a:p>
      </xdr:txBody>
    </xdr:sp>
    <xdr:clientData/>
  </xdr:twoCellAnchor>
  <xdr:twoCellAnchor>
    <xdr:from>
      <xdr:col>2</xdr:col>
      <xdr:colOff>9525</xdr:colOff>
      <xdr:row>0</xdr:row>
      <xdr:rowOff>76200</xdr:rowOff>
    </xdr:from>
    <xdr:to>
      <xdr:col>5</xdr:col>
      <xdr:colOff>561975</xdr:colOff>
      <xdr:row>4</xdr:row>
      <xdr:rowOff>104775</xdr:rowOff>
    </xdr:to>
    <xdr:sp macro="" textlink="">
      <xdr:nvSpPr>
        <xdr:cNvPr id="6" name="ShowSINoteABox" hidden="1">
          <a:extLst>
            <a:ext uri="{FF2B5EF4-FFF2-40B4-BE49-F238E27FC236}">
              <a16:creationId xmlns:a16="http://schemas.microsoft.com/office/drawing/2014/main" xmlns="" id="{00000000-0008-0000-0400-000006000000}"/>
            </a:ext>
          </a:extLst>
        </xdr:cNvPr>
        <xdr:cNvSpPr/>
      </xdr:nvSpPr>
      <xdr:spPr>
        <a:xfrm>
          <a:off x="1924050" y="76200"/>
          <a:ext cx="2886075" cy="800100"/>
        </a:xfrm>
        <a:prstGeom prst="wedgeRoundRectCallout">
          <a:avLst>
            <a:gd name="adj1" fmla="val -2021"/>
            <a:gd name="adj2" fmla="val 114881"/>
            <a:gd name="adj3" fmla="val 16667"/>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baseline="0">
              <a:solidFill>
                <a:srgbClr val="FF0000"/>
              </a:solidFill>
              <a:latin typeface="+mn-lt"/>
              <a:ea typeface="+mn-ea"/>
              <a:cs typeface="+mn-cs"/>
            </a:rPr>
            <a:t>Note: a) </a:t>
          </a:r>
          <a:r>
            <a:rPr lang="en-US" sz="1100" b="1" baseline="0">
              <a:solidFill>
                <a:sysClr val="windowText" lastClr="000000"/>
              </a:solidFill>
              <a:latin typeface="+mn-lt"/>
              <a:ea typeface="+mn-ea"/>
              <a:cs typeface="+mn-cs"/>
            </a:rPr>
            <a:t>NOX and CO emission factors for natural gas assume engine operates at &lt;90% load.</a:t>
          </a:r>
          <a:endParaRPr lang="en-US" b="1">
            <a:solidFill>
              <a:sysClr val="windowText" lastClr="000000"/>
            </a:solidFill>
          </a:endParaRPr>
        </a:p>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33</xdr:row>
      <xdr:rowOff>152399</xdr:rowOff>
    </xdr:from>
    <xdr:to>
      <xdr:col>13</xdr:col>
      <xdr:colOff>0</xdr:colOff>
      <xdr:row>54</xdr:row>
      <xdr:rowOff>180974</xdr:rowOff>
    </xdr:to>
    <xdr:sp macro="" textlink="">
      <xdr:nvSpPr>
        <xdr:cNvPr id="2" name="TextBox 1">
          <a:extLst>
            <a:ext uri="{FF2B5EF4-FFF2-40B4-BE49-F238E27FC236}">
              <a16:creationId xmlns:a16="http://schemas.microsoft.com/office/drawing/2014/main" xmlns="" id="{00000000-0008-0000-0500-000002000000}"/>
            </a:ext>
          </a:extLst>
        </xdr:cNvPr>
        <xdr:cNvSpPr txBox="1"/>
      </xdr:nvSpPr>
      <xdr:spPr>
        <a:xfrm>
          <a:off x="152400" y="6743699"/>
          <a:ext cx="7038975" cy="402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baseline="0">
              <a:solidFill>
                <a:srgbClr val="00B050"/>
              </a:solidFill>
              <a:latin typeface="Bookman Old Style" pitchFamily="18" charset="0"/>
              <a:ea typeface="+mn-ea"/>
              <a:cs typeface="+mn-cs"/>
            </a:rPr>
            <a:t>Notes:</a:t>
          </a:r>
        </a:p>
        <a:p>
          <a:r>
            <a:rPr lang="en-US" sz="1100" b="1" baseline="0">
              <a:solidFill>
                <a:schemeClr val="dk1"/>
              </a:solidFill>
              <a:latin typeface="Bookman Old Style" pitchFamily="18" charset="0"/>
              <a:ea typeface="+mn-ea"/>
              <a:cs typeface="+mn-cs"/>
            </a:rPr>
            <a:t>SOURCE</a:t>
          </a:r>
          <a:r>
            <a:rPr lang="en-US" sz="1100" baseline="0">
              <a:solidFill>
                <a:schemeClr val="dk1"/>
              </a:solidFill>
              <a:latin typeface="Bookman Old Style" pitchFamily="18" charset="0"/>
              <a:ea typeface="+mn-ea"/>
              <a:cs typeface="+mn-cs"/>
            </a:rPr>
            <a:t> (unless otherwise stated): Section 3.3 - "Gasoline and Diesel Industrial Engines," Compilation of Air Pollutant Emission Factors - Volume I: Stationary Point and Area Sources, Fifth Edition, U.S. Environmental Protection Agency, October 1996.</a:t>
          </a:r>
        </a:p>
        <a:p>
          <a:r>
            <a:rPr lang="en-US" sz="1100" b="1" baseline="0">
              <a:solidFill>
                <a:srgbClr val="FF0000"/>
              </a:solidFill>
              <a:latin typeface="Bookman Old Style" pitchFamily="18" charset="0"/>
              <a:ea typeface="+mn-ea"/>
              <a:cs typeface="+mn-cs"/>
            </a:rPr>
            <a:t>a) </a:t>
          </a:r>
          <a:r>
            <a:rPr lang="en-US" sz="1100" baseline="0">
              <a:solidFill>
                <a:schemeClr val="dk1"/>
              </a:solidFill>
              <a:latin typeface="Bookman Old Style" pitchFamily="18" charset="0"/>
              <a:ea typeface="+mn-ea"/>
              <a:cs typeface="+mn-cs"/>
            </a:rPr>
            <a:t>Source: Values calculated using the ratio of the pollutant to total Volatile Organic Compounds (VOC) as given in Chapter 3 of "Compilation of Air Pollutant Emission Factors - Volume I: Stationary Point and Area Sources, Fifth Edition." This ratio was then multiplied by the total VOC as given in Table 3-3, Table 3-4, and Table 3-5. The most conservative VOC value was used to condense this table. The values used in calculations were: 1.62E-01 for non-emergency engines less than or equal to 600 hp; 2.92E-02 for non-emergency engines greater than 600 hp; 1.55E-01 for fire pumps less than or equal to 600 hp; and 5.74E-02 for fire pumps greater than 600 hp. NSPS = New Source Performance Standards.</a:t>
          </a:r>
        </a:p>
        <a:p>
          <a:r>
            <a:rPr lang="en-US" sz="1100" b="1" baseline="0">
              <a:solidFill>
                <a:srgbClr val="FF0000"/>
              </a:solidFill>
              <a:latin typeface="Bookman Old Style" pitchFamily="18" charset="0"/>
              <a:ea typeface="+mn-ea"/>
              <a:cs typeface="+mn-cs"/>
            </a:rPr>
            <a:t>b) </a:t>
          </a:r>
          <a:r>
            <a:rPr lang="en-US" sz="1100" baseline="0">
              <a:solidFill>
                <a:schemeClr val="dk1"/>
              </a:solidFill>
              <a:latin typeface="Bookman Old Style" pitchFamily="18" charset="0"/>
              <a:ea typeface="+mn-ea"/>
              <a:cs typeface="+mn-cs"/>
            </a:rPr>
            <a:t>Depending on the size of the engine, determines the applicability of the NSPS used in calculation of these emission factors. For engines less than 100 hp, the model year is 2011. For engines greater than or equal to 100 hp and less than 175 hp, the model year is 2010. For engines greater than or equal to 175 hp and less than or equal to 750 hp, the model year is 2009. For all engines greater than 750 hp, the model year is 2008.</a:t>
          </a:r>
        </a:p>
        <a:p>
          <a:r>
            <a:rPr lang="en-US" sz="1100" b="1" baseline="0">
              <a:solidFill>
                <a:srgbClr val="FF0000"/>
              </a:solidFill>
              <a:latin typeface="Bookman Old Style" pitchFamily="18" charset="0"/>
              <a:ea typeface="+mn-ea"/>
              <a:cs typeface="+mn-cs"/>
            </a:rPr>
            <a:t>c) </a:t>
          </a:r>
          <a:r>
            <a:rPr lang="en-US" sz="1100" baseline="0">
              <a:solidFill>
                <a:schemeClr val="dk1"/>
              </a:solidFill>
              <a:latin typeface="Bookman Old Style" pitchFamily="18" charset="0"/>
              <a:ea typeface="+mn-ea"/>
              <a:cs typeface="+mn-cs"/>
            </a:rPr>
            <a:t>SOURCE (unless otherwise stated): Section 3.4 - "Large Stationary Diesel and all Stationary Dual-fuel Engines," Compilation of Air Pollutant Emission Factors - Volume I: Stationary Point and Area Sources, Fifth Edition, U.S. Environmental Protection Agency, October 1996.</a:t>
          </a:r>
        </a:p>
        <a:p>
          <a:endParaRPr lang="en-US" sz="1100" baseline="0">
            <a:solidFill>
              <a:schemeClr val="dk1"/>
            </a:solidFill>
            <a:latin typeface="Bookman Old Style" pitchFamily="18" charset="0"/>
            <a:ea typeface="+mn-ea"/>
            <a:cs typeface="+mn-cs"/>
          </a:endParaRPr>
        </a:p>
        <a:p>
          <a:r>
            <a:rPr lang="en-US" sz="1100" b="1" baseline="0">
              <a:solidFill>
                <a:schemeClr val="dk1"/>
              </a:solidFill>
              <a:latin typeface="Bookman Old Style" pitchFamily="18" charset="0"/>
              <a:ea typeface="+mn-ea"/>
              <a:cs typeface="+mn-cs"/>
            </a:rPr>
            <a:t>“---” – No data available.</a:t>
          </a:r>
          <a:endParaRPr lang="en-US" sz="1100" b="1">
            <a:latin typeface="Bookman Old Style" pitchFamily="18" charset="0"/>
          </a:endParaRPr>
        </a:p>
      </xdr:txBody>
    </xdr:sp>
    <xdr:clientData/>
  </xdr:twoCellAnchor>
  <xdr:twoCellAnchor>
    <xdr:from>
      <xdr:col>13</xdr:col>
      <xdr:colOff>85725</xdr:colOff>
      <xdr:row>0</xdr:row>
      <xdr:rowOff>123825</xdr:rowOff>
    </xdr:from>
    <xdr:to>
      <xdr:col>15</xdr:col>
      <xdr:colOff>352425</xdr:colOff>
      <xdr:row>1</xdr:row>
      <xdr:rowOff>171450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xmlns="" id="{00000000-0008-0000-0500-000003000000}"/>
            </a:ext>
          </a:extLst>
        </xdr:cNvPr>
        <xdr:cNvSpPr/>
      </xdr:nvSpPr>
      <xdr:spPr>
        <a:xfrm>
          <a:off x="8010525" y="123825"/>
          <a:ext cx="1485900" cy="247650"/>
        </a:xfrm>
        <a:prstGeom prst="roundRect">
          <a:avLst/>
        </a:prstGeom>
        <a:solidFill>
          <a:srgbClr val="00B050">
            <a:alpha val="59000"/>
          </a:srgb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0">
              <a:solidFill>
                <a:srgbClr val="FFFF00"/>
              </a:solidFill>
              <a:latin typeface="Cooper Black" panose="0208090404030B020404" pitchFamily="18" charset="0"/>
            </a:rPr>
            <a:t>Start Page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49</xdr:row>
      <xdr:rowOff>66675</xdr:rowOff>
    </xdr:from>
    <xdr:to>
      <xdr:col>11</xdr:col>
      <xdr:colOff>0</xdr:colOff>
      <xdr:row>57</xdr:row>
      <xdr:rowOff>161925</xdr:rowOff>
    </xdr:to>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104775" y="11344275"/>
          <a:ext cx="6600825"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baseline="0">
              <a:solidFill>
                <a:srgbClr val="00B050"/>
              </a:solidFill>
              <a:latin typeface="Bookman Old Style" pitchFamily="18" charset="0"/>
              <a:ea typeface="+mn-ea"/>
              <a:cs typeface="+mn-cs"/>
            </a:rPr>
            <a:t>NOTES:</a:t>
          </a:r>
        </a:p>
        <a:p>
          <a:r>
            <a:rPr lang="en-US" sz="1100" b="1" baseline="0">
              <a:solidFill>
                <a:schemeClr val="dk1"/>
              </a:solidFill>
              <a:latin typeface="Bookman Old Style" pitchFamily="18" charset="0"/>
              <a:ea typeface="+mn-ea"/>
              <a:cs typeface="+mn-cs"/>
            </a:rPr>
            <a:t>SOURCE</a:t>
          </a:r>
          <a:r>
            <a:rPr lang="en-US" sz="1100" baseline="0">
              <a:solidFill>
                <a:schemeClr val="dk1"/>
              </a:solidFill>
              <a:latin typeface="Bookman Old Style" pitchFamily="18" charset="0"/>
              <a:ea typeface="+mn-ea"/>
              <a:cs typeface="+mn-cs"/>
            </a:rPr>
            <a:t>: U.S. EPA. Compilation of Air Pollutant Emission Factors Volume I: Stationary Point and Area Sources. Fifth edition. 2000. Chapter 3.</a:t>
          </a:r>
        </a:p>
        <a:p>
          <a:r>
            <a:rPr lang="en-US" sz="1100" b="1" baseline="0">
              <a:solidFill>
                <a:srgbClr val="FF0000"/>
              </a:solidFill>
              <a:latin typeface="Bookman Old Style" pitchFamily="18" charset="0"/>
              <a:ea typeface="+mn-ea"/>
              <a:cs typeface="+mn-cs"/>
            </a:rPr>
            <a:t>a) </a:t>
          </a:r>
          <a:r>
            <a:rPr lang="en-US" sz="1100" baseline="0">
              <a:solidFill>
                <a:schemeClr val="dk1"/>
              </a:solidFill>
              <a:latin typeface="Bookman Old Style" pitchFamily="18" charset="0"/>
              <a:ea typeface="+mn-ea"/>
              <a:cs typeface="+mn-cs"/>
            </a:rPr>
            <a:t>An average Brake Specific Fuel Consumption (BSFC) of 7858 Btu/hp-hr for natural gas was used for unit conversion. This value from Shires, Theresa M., et al, "of Greenhouse Gas Emissions Estimation Methodologies for the Oil and Natural Gas Industry," August 2009.</a:t>
          </a:r>
        </a:p>
        <a:p>
          <a:endParaRPr lang="en-US" sz="1100" b="1" baseline="0">
            <a:solidFill>
              <a:schemeClr val="dk1"/>
            </a:solidFill>
            <a:latin typeface="Bookman Old Style" pitchFamily="18" charset="0"/>
            <a:ea typeface="+mn-ea"/>
            <a:cs typeface="+mn-cs"/>
          </a:endParaRPr>
        </a:p>
        <a:p>
          <a:r>
            <a:rPr lang="en-US" sz="1100" b="1" baseline="0">
              <a:solidFill>
                <a:schemeClr val="dk1"/>
              </a:solidFill>
              <a:latin typeface="Bookman Old Style" pitchFamily="18" charset="0"/>
              <a:ea typeface="+mn-ea"/>
              <a:cs typeface="+mn-cs"/>
            </a:rPr>
            <a:t>“---” – No data available.</a:t>
          </a:r>
          <a:endParaRPr lang="en-US" sz="1100" b="1">
            <a:latin typeface="Bookman Old Style" pitchFamily="18" charset="0"/>
          </a:endParaRPr>
        </a:p>
      </xdr:txBody>
    </xdr:sp>
    <xdr:clientData/>
  </xdr:twoCellAnchor>
  <xdr:twoCellAnchor>
    <xdr:from>
      <xdr:col>7</xdr:col>
      <xdr:colOff>66675</xdr:colOff>
      <xdr:row>0</xdr:row>
      <xdr:rowOff>95250</xdr:rowOff>
    </xdr:from>
    <xdr:to>
      <xdr:col>9</xdr:col>
      <xdr:colOff>333375</xdr:colOff>
      <xdr:row>1</xdr:row>
      <xdr:rowOff>152400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a:off x="6553200" y="95250"/>
          <a:ext cx="1485900" cy="247650"/>
        </a:xfrm>
        <a:prstGeom prst="roundRect">
          <a:avLst/>
        </a:prstGeom>
        <a:solidFill>
          <a:srgbClr val="00B050">
            <a:alpha val="59000"/>
          </a:srgb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0">
              <a:solidFill>
                <a:srgbClr val="FFFF00"/>
              </a:solidFill>
              <a:latin typeface="Cooper Black" panose="0208090404030B020404" pitchFamily="18" charset="0"/>
            </a:rPr>
            <a:t>Start Page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147755</xdr:colOff>
      <xdr:row>1</xdr:row>
      <xdr:rowOff>28575</xdr:rowOff>
    </xdr:from>
    <xdr:ext cx="9274462" cy="468013"/>
    <xdr:sp macro="" textlink="">
      <xdr:nvSpPr>
        <xdr:cNvPr id="2" name="Rectangle 1">
          <a:extLst>
            <a:ext uri="{FF2B5EF4-FFF2-40B4-BE49-F238E27FC236}">
              <a16:creationId xmlns:a16="http://schemas.microsoft.com/office/drawing/2014/main" xmlns="" id="{376A69F1-B576-4758-BED3-C49079E64409}"/>
            </a:ext>
          </a:extLst>
        </xdr:cNvPr>
        <xdr:cNvSpPr/>
      </xdr:nvSpPr>
      <xdr:spPr>
        <a:xfrm>
          <a:off x="757355" y="219075"/>
          <a:ext cx="9274462" cy="468013"/>
        </a:xfrm>
        <a:prstGeom prst="rect">
          <a:avLst/>
        </a:prstGeom>
        <a:noFill/>
      </xdr:spPr>
      <xdr:txBody>
        <a:bodyPr wrap="none" lIns="91440" tIns="45720" rIns="91440" bIns="45720">
          <a:spAutoFit/>
        </a:bodyPr>
        <a:lstStyle/>
        <a:p>
          <a:pPr algn="ctr"/>
          <a:r>
            <a:rPr lang="en-US" sz="2400" b="1" cap="none" spc="0">
              <a:ln w="22225">
                <a:solidFill>
                  <a:srgbClr val="FFC000"/>
                </a:solidFill>
                <a:prstDash val="solid"/>
              </a:ln>
              <a:solidFill>
                <a:srgbClr val="663300"/>
              </a:solidFill>
              <a:effectLst>
                <a:outerShdw blurRad="50800" dist="38100" dir="5400000" algn="t" rotWithShape="0">
                  <a:prstClr val="black">
                    <a:alpha val="40000"/>
                  </a:prstClr>
                </a:outerShdw>
              </a:effectLst>
            </a:rPr>
            <a:t>Greenhouse Gas Emissions Factors for All Compression Ignition Engines</a:t>
          </a:r>
        </a:p>
      </xdr:txBody>
    </xdr:sp>
    <xdr:clientData/>
  </xdr:oneCellAnchor>
  <xdr:twoCellAnchor>
    <xdr:from>
      <xdr:col>1</xdr:col>
      <xdr:colOff>438150</xdr:colOff>
      <xdr:row>14</xdr:row>
      <xdr:rowOff>9524</xdr:rowOff>
    </xdr:from>
    <xdr:to>
      <xdr:col>12</xdr:col>
      <xdr:colOff>257175</xdr:colOff>
      <xdr:row>23</xdr:row>
      <xdr:rowOff>28575</xdr:rowOff>
    </xdr:to>
    <xdr:sp macro="" textlink="">
      <xdr:nvSpPr>
        <xdr:cNvPr id="3" name="TextBox 2">
          <a:extLst>
            <a:ext uri="{FF2B5EF4-FFF2-40B4-BE49-F238E27FC236}">
              <a16:creationId xmlns:a16="http://schemas.microsoft.com/office/drawing/2014/main" xmlns="" id="{3EB7B2BD-C06C-4FEF-B74F-D848CA43C9E4}"/>
            </a:ext>
          </a:extLst>
        </xdr:cNvPr>
        <xdr:cNvSpPr txBox="1"/>
      </xdr:nvSpPr>
      <xdr:spPr>
        <a:xfrm>
          <a:off x="1047750" y="2857499"/>
          <a:ext cx="8077200" cy="1733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chemeClr val="dk1"/>
              </a:solidFill>
              <a:latin typeface="+mn-lt"/>
              <a:ea typeface="+mn-ea"/>
              <a:cs typeface="+mn-cs"/>
            </a:rPr>
            <a:t>NOTES:</a:t>
          </a:r>
          <a:r>
            <a:rPr lang="en-US" sz="1100" b="0" i="0" u="none" strike="noStrike" baseline="0">
              <a:solidFill>
                <a:schemeClr val="dk1"/>
              </a:solidFill>
              <a:latin typeface="+mn-lt"/>
              <a:ea typeface="+mn-ea"/>
              <a:cs typeface="+mn-cs"/>
            </a:rPr>
            <a:t/>
          </a:r>
          <a:br>
            <a:rPr lang="en-US" sz="1100" b="0" i="0" u="none" strike="noStrike" baseline="0">
              <a:solidFill>
                <a:schemeClr val="dk1"/>
              </a:solidFill>
              <a:latin typeface="+mn-lt"/>
              <a:ea typeface="+mn-ea"/>
              <a:cs typeface="+mn-cs"/>
            </a:rPr>
          </a:br>
          <a:r>
            <a:rPr lang="en-US" sz="1100" b="0" i="0" u="none" strike="noStrike" baseline="0">
              <a:solidFill>
                <a:schemeClr val="dk1"/>
              </a:solidFill>
              <a:latin typeface="+mn-lt"/>
              <a:ea typeface="+mn-ea"/>
              <a:cs typeface="+mn-cs"/>
            </a:rPr>
            <a:t>SOURCE: "Title 40-Protection of the Environment, Chapter I-Environmental Protection Agency, Subchapter C-Air Programs,</a:t>
          </a:r>
        </a:p>
        <a:p>
          <a:r>
            <a:rPr lang="en-US" sz="1100" b="0" i="0" u="none" strike="noStrike" baseline="0">
              <a:solidFill>
                <a:schemeClr val="dk1"/>
              </a:solidFill>
              <a:latin typeface="+mn-lt"/>
              <a:ea typeface="+mn-ea"/>
              <a:cs typeface="+mn-cs"/>
            </a:rPr>
            <a:t>Part 98-Mandatory Greenhouse Gas Reporting, Subpart C-General Stationary Fuel Combustion Sources," U.S.</a:t>
          </a:r>
        </a:p>
        <a:p>
          <a:r>
            <a:rPr lang="en-US" sz="1100" b="0" i="0" u="none" strike="noStrike" baseline="0">
              <a:solidFill>
                <a:schemeClr val="dk1"/>
              </a:solidFill>
              <a:latin typeface="+mn-lt"/>
              <a:ea typeface="+mn-ea"/>
              <a:cs typeface="+mn-cs"/>
            </a:rPr>
            <a:t>Environmental Protection Agency.</a:t>
          </a:r>
        </a:p>
        <a:p>
          <a:r>
            <a:rPr lang="en-US" sz="1100" b="0" i="0" u="none" strike="noStrike" baseline="0">
              <a:solidFill>
                <a:schemeClr val="dk1"/>
              </a:solidFill>
              <a:latin typeface="+mn-lt"/>
              <a:ea typeface="+mn-ea"/>
              <a:cs typeface="+mn-cs"/>
            </a:rPr>
            <a:t>a) CO2e calculated by summing the product of the default emission factors for CO2, N2O, and CH4 and their respective Global</a:t>
          </a:r>
        </a:p>
        <a:p>
          <a:r>
            <a:rPr lang="en-US" sz="1100" b="0" i="0" u="none" strike="noStrike" baseline="0">
              <a:solidFill>
                <a:schemeClr val="dk1"/>
              </a:solidFill>
              <a:latin typeface="+mn-lt"/>
              <a:ea typeface="+mn-ea"/>
              <a:cs typeface="+mn-cs"/>
            </a:rPr>
            <a:t>Warming Potentials (GWP). The GWP for CO2, N2O, and CH4 are 1, 298, and 25 respectively.</a:t>
          </a:r>
        </a:p>
        <a:p>
          <a:r>
            <a:rPr lang="en-US" sz="1100" b="0" i="0" u="none" strike="noStrike" baseline="0">
              <a:solidFill>
                <a:schemeClr val="dk1"/>
              </a:solidFill>
              <a:latin typeface="+mn-lt"/>
              <a:ea typeface="+mn-ea"/>
              <a:cs typeface="+mn-cs"/>
            </a:rPr>
            <a:t>b) A Brake Specific Fuel Consumption (BSFC) value of 8089 Btu/hp-hr was used for unit conversion. This value from Shires,</a:t>
          </a:r>
        </a:p>
        <a:p>
          <a:r>
            <a:rPr lang="en-US" sz="1100" b="0" i="0" u="none" strike="noStrike" baseline="0">
              <a:solidFill>
                <a:schemeClr val="dk1"/>
              </a:solidFill>
              <a:latin typeface="+mn-lt"/>
              <a:ea typeface="+mn-ea"/>
              <a:cs typeface="+mn-cs"/>
            </a:rPr>
            <a:t>Theresa M., et al, "Compendium of Greenhouse Gas Emissions Estimation Methodologies for the Oil and Natural Gas</a:t>
          </a:r>
        </a:p>
        <a:p>
          <a:r>
            <a:rPr lang="en-US" sz="1100" b="0" i="0" u="none" strike="noStrike" baseline="0">
              <a:solidFill>
                <a:schemeClr val="dk1"/>
              </a:solidFill>
              <a:latin typeface="+mn-lt"/>
              <a:ea typeface="+mn-ea"/>
              <a:cs typeface="+mn-cs"/>
            </a:rPr>
            <a:t>Industry," August 2009.</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8</xdr:col>
      <xdr:colOff>285750</xdr:colOff>
      <xdr:row>38</xdr:row>
      <xdr:rowOff>134946</xdr:rowOff>
    </xdr:to>
    <xdr:pic>
      <xdr:nvPicPr>
        <xdr:cNvPr id="2" name="Picture 1">
          <a:extLst>
            <a:ext uri="{FF2B5EF4-FFF2-40B4-BE49-F238E27FC236}">
              <a16:creationId xmlns:a16="http://schemas.microsoft.com/office/drawing/2014/main" xmlns="" id="{7816BB0F-414F-49A6-8F15-ECB2918E7495}"/>
            </a:ext>
          </a:extLst>
        </xdr:cNvPr>
        <xdr:cNvPicPr>
          <a:picLocks noChangeAspect="1"/>
        </xdr:cNvPicPr>
      </xdr:nvPicPr>
      <xdr:blipFill>
        <a:blip xmlns:r="http://schemas.openxmlformats.org/officeDocument/2006/relationships" r:embed="rId1" cstate="print"/>
        <a:stretch>
          <a:fillRect/>
        </a:stretch>
      </xdr:blipFill>
      <xdr:spPr>
        <a:xfrm>
          <a:off x="0" y="247650"/>
          <a:ext cx="5162550" cy="7126296"/>
        </a:xfrm>
        <a:prstGeom prst="rect">
          <a:avLst/>
        </a:prstGeom>
      </xdr:spPr>
    </xdr:pic>
    <xdr:clientData/>
  </xdr:twoCellAnchor>
  <xdr:twoCellAnchor editAs="oneCell">
    <xdr:from>
      <xdr:col>8</xdr:col>
      <xdr:colOff>381000</xdr:colOff>
      <xdr:row>1</xdr:row>
      <xdr:rowOff>76200</xdr:rowOff>
    </xdr:from>
    <xdr:to>
      <xdr:col>17</xdr:col>
      <xdr:colOff>439606</xdr:colOff>
      <xdr:row>21</xdr:row>
      <xdr:rowOff>114300</xdr:rowOff>
    </xdr:to>
    <xdr:pic>
      <xdr:nvPicPr>
        <xdr:cNvPr id="3" name="Picture 2">
          <a:extLst>
            <a:ext uri="{FF2B5EF4-FFF2-40B4-BE49-F238E27FC236}">
              <a16:creationId xmlns:a16="http://schemas.microsoft.com/office/drawing/2014/main" xmlns="" id="{F7F36456-1E06-42DF-A179-16F3FD5882C4}"/>
            </a:ext>
          </a:extLst>
        </xdr:cNvPr>
        <xdr:cNvPicPr>
          <a:picLocks noChangeAspect="1"/>
        </xdr:cNvPicPr>
      </xdr:nvPicPr>
      <xdr:blipFill>
        <a:blip xmlns:r="http://schemas.openxmlformats.org/officeDocument/2006/relationships" r:embed="rId2" cstate="print"/>
        <a:stretch>
          <a:fillRect/>
        </a:stretch>
      </xdr:blipFill>
      <xdr:spPr>
        <a:xfrm>
          <a:off x="5257800" y="266700"/>
          <a:ext cx="5545006" cy="3848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B2:P19"/>
  <sheetViews>
    <sheetView tabSelected="1" topLeftCell="H1" zoomScale="85" zoomScaleNormal="85" workbookViewId="0">
      <selection activeCell="I37" sqref="I37"/>
    </sheetView>
  </sheetViews>
  <sheetFormatPr defaultRowHeight="15"/>
  <sheetData>
    <row r="2" spans="2:16">
      <c r="C2" s="314" t="s">
        <v>152</v>
      </c>
      <c r="D2" s="314"/>
      <c r="E2" s="314"/>
      <c r="F2" s="314"/>
      <c r="G2" s="314"/>
      <c r="H2" s="314"/>
      <c r="I2" s="314"/>
      <c r="J2" s="314"/>
      <c r="K2" s="314"/>
      <c r="L2" s="314"/>
      <c r="M2" s="314"/>
      <c r="N2" s="314"/>
      <c r="O2" s="314"/>
    </row>
    <row r="3" spans="2:16">
      <c r="C3" s="314"/>
      <c r="D3" s="314"/>
      <c r="E3" s="314"/>
      <c r="F3" s="314"/>
      <c r="G3" s="314"/>
      <c r="H3" s="314"/>
      <c r="I3" s="314"/>
      <c r="J3" s="314"/>
      <c r="K3" s="314"/>
      <c r="L3" s="314"/>
      <c r="M3" s="314"/>
      <c r="N3" s="314"/>
      <c r="O3" s="314"/>
    </row>
    <row r="5" spans="2:16" ht="15.75" thickBot="1"/>
    <row r="6" spans="2:16" ht="15.75" thickTop="1">
      <c r="B6" s="308" t="s">
        <v>293</v>
      </c>
      <c r="C6" s="309"/>
      <c r="D6" s="309"/>
      <c r="E6" s="309"/>
      <c r="F6" s="309"/>
      <c r="G6" s="309"/>
      <c r="H6" s="309"/>
      <c r="I6" s="309"/>
      <c r="J6" s="309"/>
      <c r="K6" s="309"/>
      <c r="L6" s="309"/>
      <c r="M6" s="309"/>
      <c r="N6" s="309"/>
      <c r="O6" s="309"/>
      <c r="P6" s="310"/>
    </row>
    <row r="7" spans="2:16" ht="15.75" thickBot="1">
      <c r="B7" s="311"/>
      <c r="C7" s="312"/>
      <c r="D7" s="312"/>
      <c r="E7" s="312"/>
      <c r="F7" s="312"/>
      <c r="G7" s="312"/>
      <c r="H7" s="312"/>
      <c r="I7" s="312"/>
      <c r="J7" s="312"/>
      <c r="K7" s="312"/>
      <c r="L7" s="312"/>
      <c r="M7" s="312"/>
      <c r="N7" s="312"/>
      <c r="O7" s="312"/>
      <c r="P7" s="313"/>
    </row>
    <row r="8" spans="2:16" ht="15.75" thickTop="1"/>
    <row r="19" spans="12:12" ht="24.75">
      <c r="L19" s="30"/>
    </row>
  </sheetData>
  <sheetProtection password="F671" sheet="1" objects="1" scenarios="1"/>
  <mergeCells count="2">
    <mergeCell ref="B6:P7"/>
    <mergeCell ref="C2:O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dimension ref="A1"/>
  <sheetViews>
    <sheetView workbookViewId="0">
      <selection activeCell="T17" sqref="T17"/>
    </sheetView>
  </sheetViews>
  <sheetFormatPr defaultRowHeight="15"/>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dimension ref="A1"/>
  <sheetViews>
    <sheetView workbookViewId="0">
      <selection activeCell="L7" sqref="L7"/>
    </sheetView>
  </sheetViews>
  <sheetFormatPr defaultRowHeight="1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5:C22"/>
  <sheetViews>
    <sheetView workbookViewId="0">
      <selection activeCell="C23" sqref="C23"/>
    </sheetView>
  </sheetViews>
  <sheetFormatPr defaultRowHeight="15"/>
  <cols>
    <col min="1" max="1" width="29.140625" customWidth="1"/>
    <col min="2" max="2" width="38" customWidth="1"/>
    <col min="3" max="3" width="143.85546875" customWidth="1"/>
  </cols>
  <sheetData>
    <row r="5" spans="1:3" ht="25.5" thickBot="1">
      <c r="A5" s="266" t="s">
        <v>294</v>
      </c>
      <c r="B5" s="3"/>
      <c r="C5" s="3"/>
    </row>
    <row r="6" spans="1:3" ht="19.5" thickTop="1" thickBot="1">
      <c r="A6" s="264" t="s">
        <v>295</v>
      </c>
      <c r="B6" s="264" t="s">
        <v>296</v>
      </c>
      <c r="C6" s="265" t="s">
        <v>297</v>
      </c>
    </row>
    <row r="7" spans="1:3" ht="15.75">
      <c r="A7" s="288">
        <v>43509</v>
      </c>
      <c r="B7" s="293" t="s">
        <v>342</v>
      </c>
      <c r="C7" s="260" t="s">
        <v>343</v>
      </c>
    </row>
    <row r="8" spans="1:3" ht="15.75">
      <c r="A8" s="289">
        <v>43536</v>
      </c>
      <c r="B8" s="294" t="s">
        <v>342</v>
      </c>
      <c r="C8" s="260" t="s">
        <v>347</v>
      </c>
    </row>
    <row r="9" spans="1:3" ht="15.75">
      <c r="A9" s="289">
        <v>43551</v>
      </c>
      <c r="B9" s="294" t="s">
        <v>342</v>
      </c>
      <c r="C9" s="260" t="s">
        <v>355</v>
      </c>
    </row>
    <row r="10" spans="1:3" ht="15.75">
      <c r="A10" s="289"/>
      <c r="B10" s="294"/>
      <c r="C10" s="260"/>
    </row>
    <row r="11" spans="1:3" ht="15.75">
      <c r="A11" s="289"/>
      <c r="B11" s="294"/>
      <c r="C11" s="260"/>
    </row>
    <row r="12" spans="1:3" ht="15.75">
      <c r="A12" s="289"/>
      <c r="B12" s="294"/>
      <c r="C12" s="261"/>
    </row>
    <row r="13" spans="1:3" ht="15.75">
      <c r="A13" s="289"/>
      <c r="B13" s="294"/>
      <c r="C13" s="261"/>
    </row>
    <row r="14" spans="1:3" ht="15.75">
      <c r="A14" s="289"/>
      <c r="B14" s="295"/>
      <c r="C14" s="261"/>
    </row>
    <row r="15" spans="1:3" ht="15.75">
      <c r="A15" s="289"/>
      <c r="B15" s="295"/>
      <c r="C15" s="261"/>
    </row>
    <row r="16" spans="1:3" ht="15.75">
      <c r="A16" s="290"/>
      <c r="B16" s="296"/>
      <c r="C16" s="262"/>
    </row>
    <row r="17" spans="1:3" ht="15.75">
      <c r="A17" s="291"/>
      <c r="B17" s="296"/>
      <c r="C17" s="262"/>
    </row>
    <row r="18" spans="1:3" ht="15.75">
      <c r="A18" s="290"/>
      <c r="B18" s="296"/>
      <c r="C18" s="262"/>
    </row>
    <row r="19" spans="1:3" ht="15.75">
      <c r="A19" s="290"/>
      <c r="B19" s="296"/>
      <c r="C19" s="262"/>
    </row>
    <row r="20" spans="1:3" ht="15.75">
      <c r="A20" s="290"/>
      <c r="B20" s="296"/>
      <c r="C20" s="262"/>
    </row>
    <row r="21" spans="1:3" ht="16.5" thickBot="1">
      <c r="A21" s="292"/>
      <c r="B21" s="297"/>
      <c r="C21" s="263"/>
    </row>
    <row r="22" spans="1:3" ht="15.75" thickTop="1"/>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Q130"/>
  <sheetViews>
    <sheetView workbookViewId="0">
      <selection activeCell="A12" sqref="A12"/>
    </sheetView>
  </sheetViews>
  <sheetFormatPr defaultRowHeight="15"/>
  <cols>
    <col min="1" max="1" width="53" customWidth="1"/>
    <col min="2" max="2" width="12.5703125" customWidth="1"/>
    <col min="3" max="3" width="15.85546875" customWidth="1"/>
    <col min="4" max="4" width="10.5703125" customWidth="1"/>
    <col min="5" max="5" width="11.28515625" bestFit="1" customWidth="1"/>
    <col min="6" max="6" width="10" customWidth="1"/>
    <col min="7" max="7" width="13.28515625" customWidth="1"/>
    <col min="8" max="8" width="11.140625" customWidth="1"/>
    <col min="9" max="9" width="12.42578125" customWidth="1"/>
    <col min="10" max="10" width="11.7109375" customWidth="1"/>
    <col min="11" max="11" width="11.28515625" bestFit="1" customWidth="1"/>
    <col min="12" max="12" width="11.85546875" customWidth="1"/>
    <col min="13" max="13" width="11.28515625" bestFit="1" customWidth="1"/>
  </cols>
  <sheetData>
    <row r="1" spans="1:17" ht="15.75" thickBot="1"/>
    <row r="2" spans="1:17" ht="19.5" thickBot="1">
      <c r="A2" s="21" t="s">
        <v>221</v>
      </c>
      <c r="B2" s="23" t="s">
        <v>222</v>
      </c>
      <c r="C2" s="117">
        <v>500</v>
      </c>
      <c r="D2" s="20" t="s">
        <v>135</v>
      </c>
      <c r="E2" s="22">
        <f>C2*1.3410220888</f>
        <v>670.51104439999995</v>
      </c>
      <c r="F2" s="35" t="s">
        <v>134</v>
      </c>
    </row>
    <row r="5" spans="1:17" ht="15.75" thickBot="1">
      <c r="A5" s="299" t="s">
        <v>220</v>
      </c>
      <c r="B5" s="137" t="s">
        <v>271</v>
      </c>
      <c r="C5" s="68"/>
      <c r="D5" s="68"/>
      <c r="E5" s="68"/>
      <c r="F5" s="68"/>
      <c r="G5" s="68"/>
      <c r="H5" s="68"/>
      <c r="I5" s="68"/>
      <c r="J5" s="68"/>
      <c r="K5" s="68"/>
      <c r="L5" s="68"/>
      <c r="M5" s="68"/>
      <c r="N5" s="68"/>
      <c r="O5" s="68"/>
      <c r="P5" s="68"/>
      <c r="Q5" s="68"/>
    </row>
    <row r="6" spans="1:17" ht="16.5" thickBot="1">
      <c r="A6" s="317" t="s">
        <v>151</v>
      </c>
      <c r="B6" s="318" t="s">
        <v>272</v>
      </c>
      <c r="C6" s="315"/>
      <c r="D6" s="323" t="s">
        <v>0</v>
      </c>
      <c r="E6" s="324"/>
      <c r="F6" s="318" t="s">
        <v>274</v>
      </c>
      <c r="G6" s="316"/>
      <c r="H6" s="318" t="s">
        <v>62</v>
      </c>
      <c r="I6" s="316"/>
      <c r="J6" s="318" t="s">
        <v>275</v>
      </c>
      <c r="K6" s="316"/>
      <c r="L6" s="315" t="s">
        <v>276</v>
      </c>
      <c r="M6" s="316"/>
      <c r="N6" s="68"/>
      <c r="O6" s="68"/>
      <c r="P6" s="68"/>
      <c r="Q6" s="68"/>
    </row>
    <row r="7" spans="1:17" ht="15.75">
      <c r="A7" s="317"/>
      <c r="B7" s="112" t="s">
        <v>1</v>
      </c>
      <c r="C7" s="113" t="s">
        <v>2</v>
      </c>
      <c r="D7" s="114" t="s">
        <v>1</v>
      </c>
      <c r="E7" s="113" t="s">
        <v>2</v>
      </c>
      <c r="F7" s="114" t="s">
        <v>1</v>
      </c>
      <c r="G7" s="113" t="s">
        <v>2</v>
      </c>
      <c r="H7" s="114" t="s">
        <v>1</v>
      </c>
      <c r="I7" s="113" t="s">
        <v>2</v>
      </c>
      <c r="J7" s="114" t="s">
        <v>1</v>
      </c>
      <c r="K7" s="113" t="s">
        <v>2</v>
      </c>
      <c r="L7" s="114" t="s">
        <v>1</v>
      </c>
      <c r="M7" s="115" t="s">
        <v>2</v>
      </c>
      <c r="N7" s="68"/>
      <c r="O7" s="68"/>
      <c r="P7" s="68"/>
      <c r="Q7" s="68"/>
    </row>
    <row r="8" spans="1:17" ht="15.75">
      <c r="A8" s="259" t="s">
        <v>136</v>
      </c>
      <c r="B8" s="116">
        <f>VLOOKUP($A$8,A39:Q129,6,FALSE)</f>
        <v>1.7999999999999999E-2</v>
      </c>
      <c r="C8" s="116">
        <f>VLOOKUP($A$8,A39:Q129,7,FALSE)</f>
        <v>2.7</v>
      </c>
      <c r="D8" s="116">
        <f>VLOOKUP($A$8,A39:Q129,8,FALSE)</f>
        <v>7.4999999999999997E-3</v>
      </c>
      <c r="E8" s="116">
        <f>VLOOKUP($A$8,A39:Q129,9,FALSE)</f>
        <v>1.1599999999999999</v>
      </c>
      <c r="F8" s="116">
        <f>VLOOKUP($A$8,A39:Q129,10,FALSE)</f>
        <v>7.3100000000000003E-6</v>
      </c>
      <c r="G8" s="116">
        <f>VLOOKUP($A$8,A39:Q129,11,FALSE)</f>
        <v>7.0200000000000004E-4</v>
      </c>
      <c r="H8" s="116">
        <f>VLOOKUP($A$8,A39:Q129,12,FALSE)</f>
        <v>1.32E-3</v>
      </c>
      <c r="I8" s="116">
        <f>VLOOKUP($A$8,A39:Q129,13,FALSE)</f>
        <v>0.2</v>
      </c>
      <c r="J8" s="116">
        <f>VLOOKUP($A$8,A39:Q129,14,FALSE)</f>
        <v>6.9999999999999999E-4</v>
      </c>
      <c r="K8" s="116">
        <f>VLOOKUP($A$8,A39:Q129,15,FALSE)</f>
        <v>0.1</v>
      </c>
      <c r="L8" s="116">
        <f>VLOOKUP($A$8,A39:Q129,16,FALSE)</f>
        <v>6.9999999999999999E-4</v>
      </c>
      <c r="M8" s="116">
        <f>VLOOKUP($A$8,A39:Q129,17,FALSE)</f>
        <v>0.1</v>
      </c>
      <c r="N8" s="68"/>
      <c r="O8" s="68"/>
      <c r="P8" s="68"/>
      <c r="Q8" s="68"/>
    </row>
    <row r="9" spans="1:17" ht="15.75" thickBot="1">
      <c r="A9" s="68"/>
      <c r="B9" s="68"/>
      <c r="C9" s="68"/>
      <c r="D9" s="68"/>
      <c r="E9" s="68"/>
      <c r="F9" s="68"/>
      <c r="G9" s="68"/>
      <c r="H9" s="68"/>
      <c r="I9" s="68"/>
      <c r="J9" s="68"/>
      <c r="K9" s="68"/>
      <c r="L9" s="68"/>
      <c r="M9" s="68"/>
      <c r="N9" s="68"/>
      <c r="O9" s="68"/>
      <c r="P9" s="68"/>
      <c r="Q9" s="68"/>
    </row>
    <row r="10" spans="1:17" ht="16.5" thickBot="1">
      <c r="A10" s="317" t="s">
        <v>334</v>
      </c>
      <c r="B10" s="318" t="s">
        <v>273</v>
      </c>
      <c r="C10" s="315"/>
      <c r="D10" s="319" t="s">
        <v>0</v>
      </c>
      <c r="E10" s="320"/>
      <c r="F10" s="318" t="s">
        <v>274</v>
      </c>
      <c r="G10" s="316"/>
      <c r="H10" s="318" t="s">
        <v>62</v>
      </c>
      <c r="I10" s="316"/>
      <c r="J10" s="318" t="s">
        <v>275</v>
      </c>
      <c r="K10" s="316"/>
      <c r="L10" s="315" t="s">
        <v>276</v>
      </c>
      <c r="M10" s="316"/>
      <c r="N10" s="68"/>
      <c r="O10" s="68"/>
      <c r="P10" s="68"/>
      <c r="Q10" s="68"/>
    </row>
    <row r="11" spans="1:17" ht="15.75">
      <c r="A11" s="317"/>
      <c r="B11" s="112" t="s">
        <v>1</v>
      </c>
      <c r="C11" s="113" t="s">
        <v>2</v>
      </c>
      <c r="D11" s="114" t="s">
        <v>1</v>
      </c>
      <c r="E11" s="113" t="s">
        <v>2</v>
      </c>
      <c r="F11" s="114" t="s">
        <v>1</v>
      </c>
      <c r="G11" s="113" t="s">
        <v>2</v>
      </c>
      <c r="H11" s="114" t="s">
        <v>1</v>
      </c>
      <c r="I11" s="113" t="s">
        <v>2</v>
      </c>
      <c r="J11" s="114" t="s">
        <v>1</v>
      </c>
      <c r="K11" s="113" t="s">
        <v>2</v>
      </c>
      <c r="L11" s="114" t="s">
        <v>1</v>
      </c>
      <c r="M11" s="115" t="s">
        <v>2</v>
      </c>
      <c r="N11" s="68"/>
      <c r="O11" s="68"/>
      <c r="P11" s="68"/>
      <c r="Q11" s="68"/>
    </row>
    <row r="12" spans="1:17" ht="15.75">
      <c r="A12" s="259" t="s">
        <v>346</v>
      </c>
      <c r="B12" s="116">
        <f>VLOOKUP($A$12,A39:Q129,6,FALSE)</f>
        <v>6.1599999999999997E-3</v>
      </c>
      <c r="C12" s="116">
        <f>VLOOKUP($A$12,A39:Q129,7,FALSE)</f>
        <v>0.76200000000000001</v>
      </c>
      <c r="D12" s="116">
        <f>VLOOKUP($A$12,A39:Q129,8,FALSE)</f>
        <v>5.7299999999999999E-3</v>
      </c>
      <c r="E12" s="116">
        <f>VLOOKUP($A$12,A39:Q129,9,FALSE)</f>
        <v>0.70899999999999996</v>
      </c>
      <c r="F12" s="116">
        <f>VLOOKUP($A$12,A39:Q129,10,FALSE)</f>
        <v>1.26E-5</v>
      </c>
      <c r="G12" s="116">
        <f>VLOOKUP($A$12,A39:Q129,11,FALSE)</f>
        <v>1.5499999999999999E-3</v>
      </c>
      <c r="H12" s="116">
        <f>VLOOKUP($A$12,A39:Q129,12,FALSE)</f>
        <v>4.8099999999999998E-4</v>
      </c>
      <c r="I12" s="116">
        <f>VLOOKUP($A$12,A39:Q129,13,FALSE)</f>
        <v>5.9499999999999997E-2</v>
      </c>
      <c r="J12" s="116">
        <f>VLOOKUP($A$12,A39:Q129,14,FALSE)</f>
        <v>2.1999999999999999E-5</v>
      </c>
      <c r="K12" s="116">
        <f>VLOOKUP($A$12,A39:Q129,15,FALSE)</f>
        <v>2.7299999999999998E-3</v>
      </c>
      <c r="L12" s="116">
        <f>VLOOKUP($A$12,A39:Q129,16,FALSE)</f>
        <v>2.1999999999999999E-5</v>
      </c>
      <c r="M12" s="116">
        <f>VLOOKUP($A$12,A39:Q129,17,FALSE)</f>
        <v>2.7299999999999998E-3</v>
      </c>
      <c r="N12" s="68"/>
      <c r="O12" s="68"/>
      <c r="P12" s="68"/>
      <c r="Q12" s="68"/>
    </row>
    <row r="13" spans="1:17" ht="15.75" thickBot="1">
      <c r="A13" s="68"/>
      <c r="B13" s="68"/>
      <c r="C13" s="68"/>
      <c r="D13" s="68"/>
      <c r="E13" s="68"/>
      <c r="F13" s="68"/>
      <c r="G13" s="68"/>
      <c r="H13" s="68"/>
      <c r="I13" s="68"/>
      <c r="J13" s="68"/>
      <c r="K13" s="68"/>
      <c r="L13" s="68"/>
      <c r="M13" s="68"/>
      <c r="N13" s="68"/>
      <c r="O13" s="68"/>
      <c r="P13" s="68"/>
      <c r="Q13" s="68"/>
    </row>
    <row r="14" spans="1:17" ht="16.5" thickBot="1">
      <c r="A14" s="317" t="s">
        <v>335</v>
      </c>
      <c r="B14" s="318" t="s">
        <v>272</v>
      </c>
      <c r="C14" s="315"/>
      <c r="D14" s="319" t="s">
        <v>0</v>
      </c>
      <c r="E14" s="320"/>
      <c r="F14" s="318" t="s">
        <v>274</v>
      </c>
      <c r="G14" s="316"/>
      <c r="H14" s="318" t="s">
        <v>62</v>
      </c>
      <c r="I14" s="316"/>
      <c r="J14" s="318" t="s">
        <v>275</v>
      </c>
      <c r="K14" s="316"/>
      <c r="L14" s="315" t="s">
        <v>276</v>
      </c>
      <c r="M14" s="316"/>
      <c r="N14" s="68"/>
      <c r="O14" s="68"/>
      <c r="P14" s="68"/>
      <c r="Q14" s="68"/>
    </row>
    <row r="15" spans="1:17" ht="15.75">
      <c r="A15" s="317"/>
      <c r="B15" s="112" t="s">
        <v>1</v>
      </c>
      <c r="C15" s="113" t="s">
        <v>2</v>
      </c>
      <c r="D15" s="114" t="s">
        <v>1</v>
      </c>
      <c r="E15" s="113" t="s">
        <v>2</v>
      </c>
      <c r="F15" s="114" t="s">
        <v>1</v>
      </c>
      <c r="G15" s="113" t="s">
        <v>2</v>
      </c>
      <c r="H15" s="114" t="s">
        <v>1</v>
      </c>
      <c r="I15" s="113" t="s">
        <v>2</v>
      </c>
      <c r="J15" s="114" t="s">
        <v>1</v>
      </c>
      <c r="K15" s="113" t="s">
        <v>2</v>
      </c>
      <c r="L15" s="114" t="s">
        <v>1</v>
      </c>
      <c r="M15" s="115" t="s">
        <v>2</v>
      </c>
      <c r="N15" s="68"/>
      <c r="O15" s="68"/>
      <c r="P15" s="68"/>
      <c r="Q15" s="68"/>
    </row>
    <row r="16" spans="1:17" ht="15.75">
      <c r="A16" s="259" t="s">
        <v>282</v>
      </c>
      <c r="B16" s="116">
        <f>VLOOKUP($A$16,A39:Q129,6,FALSE)</f>
        <v>2.5899999999999999E-2</v>
      </c>
      <c r="C16" s="116">
        <f>VLOOKUP($A$16,A39:Q129,7,FALSE)</f>
        <v>3.2</v>
      </c>
      <c r="D16" s="116">
        <f>VLOOKUP($A$16,A39:Q129,8,FALSE)</f>
        <v>6.8799999999999998E-3</v>
      </c>
      <c r="E16" s="116">
        <f>VLOOKUP($A$16,A39:Q129,9,FALSE)</f>
        <v>0.85</v>
      </c>
      <c r="F16" s="116">
        <f>VLOOKUP($A$16,A39:Q129,10,FALSE)</f>
        <v>1.26E-5</v>
      </c>
      <c r="G16" s="116">
        <f>VLOOKUP($A$16,A39:Q129,11,FALSE)</f>
        <v>1.5499999999999999E-3</v>
      </c>
      <c r="H16" s="116">
        <f>VLOOKUP($A$16,A39:Q129,12,FALSE)</f>
        <v>7.1599999999999995E-4</v>
      </c>
      <c r="I16" s="116">
        <f>VLOOKUP($A$16,A39:Q129,13,FALSE)</f>
        <v>8.8599999999999998E-2</v>
      </c>
      <c r="J16" s="116">
        <f>VLOOKUP($A$16,A39:Q129,14,FALSE)</f>
        <v>8.0900000000000004E-4</v>
      </c>
      <c r="K16" s="116">
        <f>VLOOKUP($A$16,A39:Q129,15,FALSE)</f>
        <v>0.1</v>
      </c>
      <c r="L16" s="116">
        <f>VLOOKUP($A$16,A39:Q129,16,FALSE)</f>
        <v>8.0900000000000004E-4</v>
      </c>
      <c r="M16" s="116">
        <f>VLOOKUP($A$16,A39:Q129,17,FALSE)</f>
        <v>0.1</v>
      </c>
      <c r="N16" s="68"/>
      <c r="O16" s="68"/>
      <c r="P16" s="68"/>
      <c r="Q16" s="68"/>
    </row>
    <row r="17" spans="1:17" ht="15.75" thickBot="1">
      <c r="A17" s="68"/>
      <c r="B17" s="68"/>
      <c r="C17" s="68"/>
      <c r="D17" s="68"/>
      <c r="E17" s="68"/>
      <c r="F17" s="68"/>
      <c r="G17" s="68"/>
      <c r="H17" s="68"/>
      <c r="I17" s="68"/>
      <c r="J17" s="68"/>
      <c r="K17" s="68"/>
      <c r="L17" s="68"/>
      <c r="M17" s="68"/>
      <c r="N17" s="68"/>
      <c r="O17" s="68"/>
      <c r="P17" s="68"/>
      <c r="Q17" s="68"/>
    </row>
    <row r="18" spans="1:17" ht="16.5" thickBot="1">
      <c r="A18" s="317" t="s">
        <v>336</v>
      </c>
      <c r="B18" s="318" t="s">
        <v>272</v>
      </c>
      <c r="C18" s="315"/>
      <c r="D18" s="319" t="s">
        <v>0</v>
      </c>
      <c r="E18" s="320"/>
      <c r="F18" s="318" t="s">
        <v>274</v>
      </c>
      <c r="G18" s="316"/>
      <c r="H18" s="318" t="s">
        <v>62</v>
      </c>
      <c r="I18" s="316"/>
      <c r="J18" s="318" t="s">
        <v>275</v>
      </c>
      <c r="K18" s="316"/>
      <c r="L18" s="315" t="s">
        <v>276</v>
      </c>
      <c r="M18" s="316"/>
      <c r="N18" s="68"/>
      <c r="O18" s="68"/>
      <c r="P18" s="68"/>
      <c r="Q18" s="68"/>
    </row>
    <row r="19" spans="1:17" ht="15.75">
      <c r="A19" s="317"/>
      <c r="B19" s="112" t="s">
        <v>1</v>
      </c>
      <c r="C19" s="113" t="s">
        <v>2</v>
      </c>
      <c r="D19" s="114" t="s">
        <v>1</v>
      </c>
      <c r="E19" s="113" t="s">
        <v>2</v>
      </c>
      <c r="F19" s="114" t="s">
        <v>1</v>
      </c>
      <c r="G19" s="113" t="s">
        <v>2</v>
      </c>
      <c r="H19" s="114" t="s">
        <v>1</v>
      </c>
      <c r="I19" s="113" t="s">
        <v>2</v>
      </c>
      <c r="J19" s="114" t="s">
        <v>1</v>
      </c>
      <c r="K19" s="113" t="s">
        <v>2</v>
      </c>
      <c r="L19" s="114" t="s">
        <v>1</v>
      </c>
      <c r="M19" s="115" t="s">
        <v>2</v>
      </c>
      <c r="N19" s="68"/>
      <c r="O19" s="68"/>
      <c r="P19" s="68"/>
      <c r="Q19" s="68"/>
    </row>
    <row r="20" spans="1:17" ht="15.75">
      <c r="A20" s="259" t="s">
        <v>285</v>
      </c>
      <c r="B20" s="116">
        <f>VLOOKUP($A$20,A39:Q129,6,FALSE)</f>
        <v>1.3299999999999999E-2</v>
      </c>
      <c r="C20" s="116">
        <f>VLOOKUP($A$20,A39:Q129,7,FALSE)</f>
        <v>1.65</v>
      </c>
      <c r="D20" s="116">
        <f>VLOOKUP($A$20,A39:Q129,8,FALSE)</f>
        <v>8.1600000000000006E-3</v>
      </c>
      <c r="E20" s="116">
        <f>VLOOKUP($A$20,A39:Q129,9,FALSE)</f>
        <v>1.01</v>
      </c>
      <c r="F20" s="116">
        <f>VLOOKUP($A$20,A39:Q129,10,FALSE)</f>
        <v>1.26E-5</v>
      </c>
      <c r="G20" s="116">
        <f>VLOOKUP($A$20,A39:Q129,11,FALSE)</f>
        <v>1.5499999999999999E-3</v>
      </c>
      <c r="H20" s="116">
        <f>VLOOKUP($A$20,A39:Q129,12,FALSE)</f>
        <v>1.0399999999999999E-3</v>
      </c>
      <c r="I20" s="116">
        <f>VLOOKUP($A$20,A39:Q129,13,FALSE)</f>
        <v>0.129</v>
      </c>
      <c r="J20" s="116">
        <f>VLOOKUP($A$20,A39:Q129,14,FALSE)</f>
        <v>8.1599999999999999E-4</v>
      </c>
      <c r="K20" s="116">
        <f>VLOOKUP($A$20,A39:Q129,15,FALSE)</f>
        <v>0.10100000000000001</v>
      </c>
      <c r="L20" s="116">
        <f>VLOOKUP($A$20,A39:Q129,16,FALSE)</f>
        <v>8.1599999999999999E-4</v>
      </c>
      <c r="M20" s="116">
        <f>VLOOKUP($A$20,A39:Q129,17,FALSE)</f>
        <v>0.10100000000000001</v>
      </c>
      <c r="N20" s="68"/>
      <c r="O20" s="68"/>
      <c r="P20" s="68"/>
      <c r="Q20" s="68"/>
    </row>
    <row r="21" spans="1:17" ht="15.75" thickBot="1">
      <c r="A21" s="68"/>
      <c r="B21" s="68"/>
      <c r="C21" s="68"/>
      <c r="D21" s="68"/>
      <c r="E21" s="68"/>
      <c r="F21" s="68"/>
      <c r="G21" s="68"/>
      <c r="H21" s="68"/>
      <c r="I21" s="68"/>
      <c r="J21" s="68"/>
      <c r="K21" s="68"/>
      <c r="L21" s="68"/>
      <c r="M21" s="68"/>
      <c r="N21" s="68"/>
      <c r="O21" s="68"/>
      <c r="P21" s="68"/>
      <c r="Q21" s="68"/>
    </row>
    <row r="22" spans="1:17" ht="16.5" thickBot="1">
      <c r="A22" s="317" t="s">
        <v>337</v>
      </c>
      <c r="B22" s="318" t="s">
        <v>272</v>
      </c>
      <c r="C22" s="315"/>
      <c r="D22" s="319" t="s">
        <v>0</v>
      </c>
      <c r="E22" s="320"/>
      <c r="F22" s="318" t="s">
        <v>274</v>
      </c>
      <c r="G22" s="316"/>
      <c r="H22" s="318" t="s">
        <v>62</v>
      </c>
      <c r="I22" s="316"/>
      <c r="J22" s="318" t="s">
        <v>275</v>
      </c>
      <c r="K22" s="316"/>
      <c r="L22" s="315" t="s">
        <v>276</v>
      </c>
      <c r="M22" s="316"/>
      <c r="N22" s="68"/>
      <c r="O22" s="68"/>
      <c r="P22" s="68"/>
      <c r="Q22" s="68"/>
    </row>
    <row r="23" spans="1:17" ht="15.75">
      <c r="A23" s="317"/>
      <c r="B23" s="112" t="s">
        <v>1</v>
      </c>
      <c r="C23" s="113" t="s">
        <v>2</v>
      </c>
      <c r="D23" s="114" t="s">
        <v>1</v>
      </c>
      <c r="E23" s="113" t="s">
        <v>2</v>
      </c>
      <c r="F23" s="114" t="s">
        <v>1</v>
      </c>
      <c r="G23" s="113" t="s">
        <v>2</v>
      </c>
      <c r="H23" s="114" t="s">
        <v>1</v>
      </c>
      <c r="I23" s="113" t="s">
        <v>2</v>
      </c>
      <c r="J23" s="114" t="s">
        <v>1</v>
      </c>
      <c r="K23" s="113" t="s">
        <v>2</v>
      </c>
      <c r="L23" s="114" t="s">
        <v>1</v>
      </c>
      <c r="M23" s="115" t="s">
        <v>2</v>
      </c>
      <c r="N23" s="68"/>
      <c r="O23" s="68"/>
      <c r="P23" s="68"/>
      <c r="Q23" s="68"/>
    </row>
    <row r="24" spans="1:17" ht="15.75">
      <c r="A24" s="259" t="s">
        <v>291</v>
      </c>
      <c r="B24" s="116">
        <f>VLOOKUP($A$24,A39:Q129,6,FALSE)</f>
        <v>2.8000000000000001E-2</v>
      </c>
      <c r="C24" s="116">
        <f>VLOOKUP($A$24,A39:Q129,7,FALSE)</f>
        <v>3.46</v>
      </c>
      <c r="D24" s="116">
        <f>VLOOKUP($A$24,A39:Q129,8,FALSE)</f>
        <v>6.8799999999999998E-3</v>
      </c>
      <c r="E24" s="116">
        <f>VLOOKUP($A$24,A39:Q129,9,FALSE)</f>
        <v>0.85</v>
      </c>
      <c r="F24" s="116">
        <f>VLOOKUP($A$24,A39:Q129,10,FALSE)</f>
        <v>1.26E-5</v>
      </c>
      <c r="G24" s="116">
        <f>VLOOKUP($A$24,A39:Q129,11,FALSE)</f>
        <v>1.5499999999999999E-3</v>
      </c>
      <c r="H24" s="116">
        <f>VLOOKUP($A$24,A39:Q129,12,FALSE)</f>
        <v>7.1599999999999995E-4</v>
      </c>
      <c r="I24" s="116">
        <f>VLOOKUP($A$24,A39:Q129,13,FALSE)</f>
        <v>8.8599999999999998E-2</v>
      </c>
      <c r="J24" s="116">
        <f>VLOOKUP($A$24,A39:Q129,14,FALSE)</f>
        <v>8.0900000000000004E-4</v>
      </c>
      <c r="K24" s="116">
        <f>VLOOKUP($A$24,A39:Q129,15,FALSE)</f>
        <v>0.1</v>
      </c>
      <c r="L24" s="116">
        <f>VLOOKUP($A$24,A39:Q129,16,FALSE)</f>
        <v>8.0900000000000004E-4</v>
      </c>
      <c r="M24" s="116">
        <f>VLOOKUP($A$24,A39:Q129,17,FALSE)</f>
        <v>0.1</v>
      </c>
      <c r="N24" s="68"/>
      <c r="O24" s="68"/>
      <c r="P24" s="68"/>
      <c r="Q24" s="68"/>
    </row>
    <row r="25" spans="1:17" ht="15.75" thickBot="1">
      <c r="A25" s="68"/>
      <c r="B25" s="68"/>
      <c r="C25" s="68"/>
      <c r="D25" s="68"/>
      <c r="E25" s="68"/>
      <c r="F25" s="68"/>
      <c r="G25" s="68"/>
      <c r="H25" s="68"/>
      <c r="I25" s="68"/>
      <c r="J25" s="68"/>
      <c r="K25" s="68"/>
      <c r="L25" s="68"/>
      <c r="M25" s="68"/>
      <c r="N25" s="68"/>
      <c r="O25" s="68"/>
      <c r="P25" s="68"/>
      <c r="Q25" s="68"/>
    </row>
    <row r="26" spans="1:17" ht="16.5" thickBot="1">
      <c r="A26" s="317" t="s">
        <v>338</v>
      </c>
      <c r="B26" s="318" t="s">
        <v>272</v>
      </c>
      <c r="C26" s="315"/>
      <c r="D26" s="319" t="s">
        <v>0</v>
      </c>
      <c r="E26" s="320"/>
      <c r="F26" s="318" t="s">
        <v>274</v>
      </c>
      <c r="G26" s="316"/>
      <c r="H26" s="318" t="s">
        <v>62</v>
      </c>
      <c r="I26" s="316"/>
      <c r="J26" s="318" t="s">
        <v>275</v>
      </c>
      <c r="K26" s="316"/>
      <c r="L26" s="315" t="s">
        <v>276</v>
      </c>
      <c r="M26" s="316"/>
      <c r="N26" s="68"/>
      <c r="O26" s="68"/>
      <c r="P26" s="68"/>
      <c r="Q26" s="68"/>
    </row>
    <row r="27" spans="1:17" ht="15.75">
      <c r="A27" s="317"/>
      <c r="B27" s="112" t="s">
        <v>1</v>
      </c>
      <c r="C27" s="113" t="s">
        <v>2</v>
      </c>
      <c r="D27" s="114" t="s">
        <v>1</v>
      </c>
      <c r="E27" s="113" t="s">
        <v>2</v>
      </c>
      <c r="F27" s="114" t="s">
        <v>1</v>
      </c>
      <c r="G27" s="113" t="s">
        <v>2</v>
      </c>
      <c r="H27" s="114" t="s">
        <v>1</v>
      </c>
      <c r="I27" s="113" t="s">
        <v>2</v>
      </c>
      <c r="J27" s="114" t="s">
        <v>1</v>
      </c>
      <c r="K27" s="113" t="s">
        <v>2</v>
      </c>
      <c r="L27" s="114" t="s">
        <v>1</v>
      </c>
      <c r="M27" s="115" t="s">
        <v>2</v>
      </c>
      <c r="N27" s="68"/>
      <c r="O27" s="68"/>
      <c r="P27" s="68"/>
      <c r="Q27" s="68"/>
    </row>
    <row r="28" spans="1:17" ht="15.75">
      <c r="A28" s="259" t="s">
        <v>284</v>
      </c>
      <c r="B28" s="116">
        <f>VLOOKUP($A$28,A39:Q129,6,FALSE)</f>
        <v>1.7600000000000001E-2</v>
      </c>
      <c r="C28" s="116">
        <f>VLOOKUP($A$28,A39:Q129,7,FALSE)</f>
        <v>2.1800000000000002</v>
      </c>
      <c r="D28" s="116">
        <f>VLOOKUP($A$28,A39:Q129,8,FALSE)</f>
        <v>8.1600000000000006E-3</v>
      </c>
      <c r="E28" s="116">
        <f>VLOOKUP($A$28,A39:Q129,9,FALSE)</f>
        <v>1.01</v>
      </c>
      <c r="F28" s="116">
        <f>VLOOKUP($A$28,A39:Q129,10,FALSE)</f>
        <v>1.26E-5</v>
      </c>
      <c r="G28" s="116">
        <f>VLOOKUP($A$28,A39:Q129,11,FALSE)</f>
        <v>1.5499999999999999E-3</v>
      </c>
      <c r="H28" s="116">
        <f>VLOOKUP($A$28,A39:Q129,12,FALSE)</f>
        <v>4.8799999999999999E-4</v>
      </c>
      <c r="I28" s="116">
        <f>VLOOKUP($A$28,A39:Q129,13,FALSE)</f>
        <v>6.0299999999999999E-2</v>
      </c>
      <c r="J28" s="116">
        <f>VLOOKUP($A$28,A39:Q129,14,FALSE)</f>
        <v>4.4099999999999999E-4</v>
      </c>
      <c r="K28" s="116">
        <f>VLOOKUP($A$28,A39:Q129,15,FALSE)</f>
        <v>5.45E-2</v>
      </c>
      <c r="L28" s="116">
        <f>VLOOKUP($A$28,A39:Q129,16,FALSE)</f>
        <v>4.4099999999999999E-4</v>
      </c>
      <c r="M28" s="116">
        <f>VLOOKUP($A$28,A39:Q129,17,FALSE)</f>
        <v>5.45E-2</v>
      </c>
      <c r="N28" s="68"/>
      <c r="O28" s="68"/>
      <c r="P28" s="68"/>
      <c r="Q28" s="68"/>
    </row>
    <row r="29" spans="1:17">
      <c r="A29" s="68"/>
      <c r="B29" s="68"/>
      <c r="C29" s="68"/>
      <c r="D29" s="68"/>
      <c r="E29" s="68"/>
      <c r="F29" s="68"/>
      <c r="G29" s="68"/>
      <c r="H29" s="68"/>
      <c r="I29" s="68"/>
      <c r="J29" s="68"/>
      <c r="K29" s="68"/>
      <c r="L29" s="68"/>
      <c r="M29" s="68"/>
      <c r="N29" s="68"/>
      <c r="O29" s="68"/>
      <c r="P29" s="68"/>
      <c r="Q29" s="68"/>
    </row>
    <row r="30" spans="1:17">
      <c r="A30" s="68"/>
      <c r="B30" s="68"/>
      <c r="C30" s="68"/>
      <c r="D30" s="68"/>
      <c r="E30" s="68"/>
      <c r="F30" s="68"/>
      <c r="G30" s="68"/>
      <c r="H30" s="68"/>
      <c r="I30" s="68"/>
      <c r="J30" s="68"/>
      <c r="K30" s="68"/>
      <c r="L30" s="68"/>
      <c r="M30" s="68"/>
      <c r="N30" s="68"/>
      <c r="O30" s="68"/>
      <c r="P30" s="68"/>
      <c r="Q30" s="68"/>
    </row>
    <row r="31" spans="1:17">
      <c r="A31" s="68"/>
      <c r="B31" s="68"/>
      <c r="C31" s="68"/>
      <c r="D31" s="68"/>
      <c r="E31" s="68"/>
      <c r="F31" s="68"/>
      <c r="G31" s="68"/>
      <c r="H31" s="68"/>
      <c r="I31" s="68"/>
      <c r="J31" s="68"/>
      <c r="K31" s="68"/>
      <c r="L31" s="68"/>
      <c r="M31" s="68"/>
      <c r="N31" s="68"/>
      <c r="O31" s="68"/>
      <c r="P31" s="68"/>
      <c r="Q31" s="68"/>
    </row>
    <row r="32" spans="1:17">
      <c r="A32" s="68"/>
      <c r="B32" s="68"/>
      <c r="C32" s="68"/>
      <c r="D32" s="68"/>
      <c r="E32" s="68"/>
      <c r="F32" s="68"/>
      <c r="G32" s="68"/>
      <c r="H32" s="68"/>
      <c r="I32" s="68"/>
      <c r="J32" s="68"/>
      <c r="K32" s="68"/>
      <c r="L32" s="68"/>
      <c r="M32" s="68"/>
      <c r="N32" s="68"/>
      <c r="O32" s="68"/>
      <c r="P32" s="68"/>
      <c r="Q32" s="68"/>
    </row>
    <row r="33" spans="1:17">
      <c r="A33" s="68"/>
      <c r="B33" s="68"/>
      <c r="C33" s="68"/>
      <c r="D33" s="68"/>
      <c r="E33" s="68"/>
      <c r="F33" s="68"/>
      <c r="G33" s="68"/>
      <c r="H33" s="298" t="s">
        <v>344</v>
      </c>
      <c r="I33" s="68"/>
      <c r="J33" s="68"/>
      <c r="K33" s="68"/>
      <c r="L33" s="68"/>
      <c r="M33" s="68"/>
      <c r="N33" s="68"/>
      <c r="O33" s="68"/>
      <c r="P33" s="68"/>
      <c r="Q33" s="68"/>
    </row>
    <row r="34" spans="1:17">
      <c r="A34" s="68"/>
      <c r="B34" s="68"/>
      <c r="C34" s="68"/>
      <c r="D34" s="68"/>
      <c r="E34" s="68"/>
      <c r="F34" s="68"/>
      <c r="G34" s="68"/>
      <c r="H34" s="68"/>
      <c r="I34" s="68"/>
      <c r="J34" s="68"/>
      <c r="K34" s="68"/>
      <c r="L34" s="68"/>
      <c r="M34" s="68"/>
      <c r="N34" s="68"/>
      <c r="O34" s="68"/>
      <c r="P34" s="68"/>
      <c r="Q34" s="68"/>
    </row>
    <row r="35" spans="1:17">
      <c r="A35" s="68"/>
      <c r="B35" s="68"/>
      <c r="C35" s="68"/>
      <c r="D35" s="68"/>
      <c r="E35" s="68"/>
      <c r="F35" s="68"/>
      <c r="G35" s="68"/>
      <c r="H35" s="68"/>
      <c r="I35" s="68"/>
      <c r="J35" s="68"/>
      <c r="K35" s="68"/>
      <c r="L35" s="68"/>
      <c r="M35" s="68"/>
      <c r="N35" s="68"/>
      <c r="O35" s="68"/>
      <c r="P35" s="68"/>
      <c r="Q35" s="68"/>
    </row>
    <row r="36" spans="1:17">
      <c r="A36" s="68"/>
      <c r="B36" s="68"/>
      <c r="C36" s="68"/>
      <c r="D36" s="68"/>
      <c r="E36" s="68"/>
      <c r="F36" s="68"/>
      <c r="G36" s="68"/>
      <c r="H36" s="68"/>
      <c r="I36" s="68"/>
      <c r="J36" s="68"/>
      <c r="K36" s="68"/>
      <c r="L36" s="68"/>
      <c r="M36" s="68"/>
      <c r="N36" s="68"/>
      <c r="O36" s="68"/>
      <c r="P36" s="68"/>
      <c r="Q36" s="68"/>
    </row>
    <row r="37" spans="1:17" ht="15.75">
      <c r="A37" s="68"/>
      <c r="B37" s="325" t="s">
        <v>52</v>
      </c>
      <c r="C37" s="325"/>
      <c r="D37" s="325"/>
      <c r="E37" s="325"/>
      <c r="F37" s="325"/>
      <c r="G37" s="325"/>
      <c r="H37" s="325"/>
      <c r="I37" s="325"/>
      <c r="J37" s="325"/>
      <c r="K37" s="325"/>
      <c r="L37" s="325"/>
      <c r="M37" s="325"/>
      <c r="N37" s="325"/>
      <c r="O37" s="325"/>
      <c r="P37" s="68"/>
      <c r="Q37" s="68"/>
    </row>
    <row r="38" spans="1:17" ht="15.75" thickBot="1">
      <c r="A38" s="68"/>
      <c r="B38" s="68"/>
      <c r="C38" s="68"/>
      <c r="D38" s="68"/>
      <c r="E38" s="68"/>
      <c r="F38" s="68"/>
      <c r="G38" s="68"/>
      <c r="H38" s="68"/>
      <c r="I38" s="68"/>
      <c r="J38" s="68"/>
      <c r="K38" s="68"/>
      <c r="L38" s="68"/>
      <c r="M38" s="68"/>
      <c r="N38" s="68"/>
      <c r="O38" s="68"/>
      <c r="P38" s="68"/>
      <c r="Q38" s="68"/>
    </row>
    <row r="39" spans="1:17" ht="15.75" thickBot="1">
      <c r="A39" s="68"/>
      <c r="B39" s="69"/>
      <c r="C39" s="70"/>
      <c r="D39" s="321"/>
      <c r="E39" s="321"/>
      <c r="F39" s="340" t="s">
        <v>6</v>
      </c>
      <c r="G39" s="340"/>
      <c r="H39" s="340"/>
      <c r="I39" s="340"/>
      <c r="J39" s="340"/>
      <c r="K39" s="340"/>
      <c r="L39" s="321"/>
      <c r="M39" s="321"/>
      <c r="N39" s="321"/>
      <c r="O39" s="321"/>
      <c r="P39" s="321"/>
      <c r="Q39" s="322"/>
    </row>
    <row r="40" spans="1:17" ht="16.5" thickBot="1">
      <c r="A40" s="68"/>
      <c r="B40" s="71" t="s">
        <v>7</v>
      </c>
      <c r="C40" s="72" t="s">
        <v>9</v>
      </c>
      <c r="D40" s="72" t="s">
        <v>3</v>
      </c>
      <c r="E40" s="336" t="s">
        <v>12</v>
      </c>
      <c r="F40" s="330" t="s">
        <v>277</v>
      </c>
      <c r="G40" s="331"/>
      <c r="H40" s="338" t="s">
        <v>13</v>
      </c>
      <c r="I40" s="339"/>
      <c r="J40" s="330" t="s">
        <v>278</v>
      </c>
      <c r="K40" s="331"/>
      <c r="L40" s="330" t="s">
        <v>62</v>
      </c>
      <c r="M40" s="331"/>
      <c r="N40" s="330" t="s">
        <v>279</v>
      </c>
      <c r="O40" s="331"/>
      <c r="P40" s="330" t="s">
        <v>280</v>
      </c>
      <c r="Q40" s="331"/>
    </row>
    <row r="41" spans="1:17" ht="27" thickBot="1">
      <c r="A41" s="68"/>
      <c r="B41" s="73" t="s">
        <v>8</v>
      </c>
      <c r="C41" s="74" t="s">
        <v>10</v>
      </c>
      <c r="D41" s="74" t="s">
        <v>11</v>
      </c>
      <c r="E41" s="337"/>
      <c r="F41" s="75" t="s">
        <v>14</v>
      </c>
      <c r="G41" s="76" t="s">
        <v>15</v>
      </c>
      <c r="H41" s="75" t="s">
        <v>14</v>
      </c>
      <c r="I41" s="76" t="s">
        <v>15</v>
      </c>
      <c r="J41" s="75" t="s">
        <v>14</v>
      </c>
      <c r="K41" s="76" t="s">
        <v>15</v>
      </c>
      <c r="L41" s="75" t="s">
        <v>14</v>
      </c>
      <c r="M41" s="76" t="s">
        <v>15</v>
      </c>
      <c r="N41" s="75" t="s">
        <v>14</v>
      </c>
      <c r="O41" s="76" t="s">
        <v>15</v>
      </c>
      <c r="P41" s="75" t="s">
        <v>14</v>
      </c>
      <c r="Q41" s="76" t="s">
        <v>15</v>
      </c>
    </row>
    <row r="42" spans="1:17" ht="15.75" thickBot="1">
      <c r="A42" s="68" t="s">
        <v>340</v>
      </c>
      <c r="B42" s="77"/>
      <c r="C42" s="78"/>
      <c r="D42" s="328"/>
      <c r="E42" s="328"/>
      <c r="F42" s="332" t="s">
        <v>16</v>
      </c>
      <c r="G42" s="332"/>
      <c r="H42" s="332"/>
      <c r="I42" s="332"/>
      <c r="J42" s="333"/>
      <c r="K42" s="333"/>
      <c r="L42" s="328"/>
      <c r="M42" s="328"/>
      <c r="N42" s="328"/>
      <c r="O42" s="328"/>
      <c r="P42" s="328"/>
      <c r="Q42" s="329"/>
    </row>
    <row r="43" spans="1:17" ht="15.75" thickBot="1">
      <c r="A43" s="79" t="s">
        <v>136</v>
      </c>
      <c r="B43" s="123"/>
      <c r="C43" s="124" t="s">
        <v>17</v>
      </c>
      <c r="D43" s="334"/>
      <c r="E43" s="335"/>
      <c r="F43" s="80">
        <v>1.7999999999999999E-2</v>
      </c>
      <c r="G43" s="141">
        <v>2.7</v>
      </c>
      <c r="H43" s="142">
        <v>7.4999999999999997E-3</v>
      </c>
      <c r="I43" s="141">
        <v>1.1599999999999999</v>
      </c>
      <c r="J43" s="81">
        <v>7.3100000000000003E-6</v>
      </c>
      <c r="K43" s="82">
        <v>7.0200000000000004E-4</v>
      </c>
      <c r="L43" s="142">
        <v>1.32E-3</v>
      </c>
      <c r="M43" s="141">
        <v>0.2</v>
      </c>
      <c r="N43" s="142">
        <v>6.9999999999999999E-4</v>
      </c>
      <c r="O43" s="141">
        <v>0.1</v>
      </c>
      <c r="P43" s="142">
        <v>6.9999999999999999E-4</v>
      </c>
      <c r="Q43" s="141">
        <v>0.1</v>
      </c>
    </row>
    <row r="44" spans="1:17" ht="15.75" thickBot="1">
      <c r="A44" s="79"/>
      <c r="B44" s="77"/>
      <c r="C44" s="78"/>
      <c r="D44" s="328"/>
      <c r="E44" s="328"/>
      <c r="F44" s="332" t="s">
        <v>18</v>
      </c>
      <c r="G44" s="332"/>
      <c r="H44" s="332"/>
      <c r="I44" s="332"/>
      <c r="J44" s="332"/>
      <c r="K44" s="332"/>
      <c r="L44" s="328"/>
      <c r="M44" s="328"/>
      <c r="N44" s="328"/>
      <c r="O44" s="328"/>
      <c r="P44" s="328"/>
      <c r="Q44" s="329"/>
    </row>
    <row r="45" spans="1:17" ht="15.75" thickBot="1">
      <c r="A45" s="79" t="s">
        <v>153</v>
      </c>
      <c r="B45" s="363" t="s">
        <v>19</v>
      </c>
      <c r="C45" s="151" t="s">
        <v>20</v>
      </c>
      <c r="D45" s="152" t="s">
        <v>21</v>
      </c>
      <c r="E45" s="153" t="s">
        <v>22</v>
      </c>
      <c r="F45" s="139">
        <v>3.5700000000000003E-2</v>
      </c>
      <c r="G45" s="140">
        <v>4.41</v>
      </c>
      <c r="H45" s="139">
        <v>7.6800000000000002E-3</v>
      </c>
      <c r="I45" s="140">
        <v>0.95</v>
      </c>
      <c r="J45" s="85">
        <v>1.26E-5</v>
      </c>
      <c r="K45" s="86">
        <v>1.5499999999999999E-3</v>
      </c>
      <c r="L45" s="139">
        <v>2.7899999999999999E-3</v>
      </c>
      <c r="M45" s="140">
        <v>0.34399999999999997</v>
      </c>
      <c r="N45" s="139">
        <v>2.5100000000000001E-3</v>
      </c>
      <c r="O45" s="140">
        <v>0.31</v>
      </c>
      <c r="P45" s="139">
        <v>2.5100000000000001E-3</v>
      </c>
      <c r="Q45" s="140">
        <v>0.31</v>
      </c>
    </row>
    <row r="46" spans="1:17" ht="15.75" thickBot="1">
      <c r="A46" s="79" t="s">
        <v>137</v>
      </c>
      <c r="B46" s="358"/>
      <c r="C46" s="87"/>
      <c r="D46" s="87"/>
      <c r="E46" s="88" t="s">
        <v>23</v>
      </c>
      <c r="F46" s="89">
        <v>1.6E-2</v>
      </c>
      <c r="G46" s="90">
        <v>1.98</v>
      </c>
      <c r="H46" s="89">
        <v>1.32E-2</v>
      </c>
      <c r="I46" s="90">
        <v>1.64</v>
      </c>
      <c r="J46" s="89">
        <v>1.26E-5</v>
      </c>
      <c r="K46" s="90">
        <v>1.5499999999999999E-3</v>
      </c>
      <c r="L46" s="89">
        <v>1.25E-3</v>
      </c>
      <c r="M46" s="90">
        <v>0.155</v>
      </c>
      <c r="N46" s="89">
        <v>1.65E-3</v>
      </c>
      <c r="O46" s="90">
        <v>0.20399999999999999</v>
      </c>
      <c r="P46" s="89">
        <v>1.65E-3</v>
      </c>
      <c r="Q46" s="90">
        <v>0.20399999999999999</v>
      </c>
    </row>
    <row r="47" spans="1:17" ht="15.75" thickBot="1">
      <c r="A47" s="79" t="s">
        <v>138</v>
      </c>
      <c r="B47" s="358"/>
      <c r="C47" s="326" t="s">
        <v>24</v>
      </c>
      <c r="D47" s="326" t="s">
        <v>25</v>
      </c>
      <c r="E47" s="91">
        <v>2007</v>
      </c>
      <c r="F47" s="92">
        <v>1.15E-2</v>
      </c>
      <c r="G47" s="93">
        <v>1.42</v>
      </c>
      <c r="H47" s="92">
        <v>1.32E-2</v>
      </c>
      <c r="I47" s="93">
        <v>1.64</v>
      </c>
      <c r="J47" s="92">
        <v>1.26E-5</v>
      </c>
      <c r="K47" s="93">
        <v>1.5499999999999999E-3</v>
      </c>
      <c r="L47" s="92">
        <v>8.9899999999999995E-4</v>
      </c>
      <c r="M47" s="93">
        <v>0.111</v>
      </c>
      <c r="N47" s="92">
        <v>1.32E-3</v>
      </c>
      <c r="O47" s="93">
        <v>0.16400000000000001</v>
      </c>
      <c r="P47" s="92">
        <v>1.32E-3</v>
      </c>
      <c r="Q47" s="93">
        <v>0.16400000000000001</v>
      </c>
    </row>
    <row r="48" spans="1:17" ht="15.75" thickBot="1">
      <c r="A48" s="79" t="s">
        <v>139</v>
      </c>
      <c r="B48" s="358"/>
      <c r="C48" s="327"/>
      <c r="D48" s="327"/>
      <c r="E48" s="94">
        <v>2008</v>
      </c>
      <c r="F48" s="95">
        <v>1.15E-2</v>
      </c>
      <c r="G48" s="96">
        <v>1.42</v>
      </c>
      <c r="H48" s="95">
        <v>1.32E-2</v>
      </c>
      <c r="I48" s="96">
        <v>1.64</v>
      </c>
      <c r="J48" s="95">
        <v>1.26E-5</v>
      </c>
      <c r="K48" s="96">
        <v>1.5499999999999999E-3</v>
      </c>
      <c r="L48" s="95">
        <v>8.9899999999999995E-4</v>
      </c>
      <c r="M48" s="96">
        <v>0.111</v>
      </c>
      <c r="N48" s="95">
        <v>6.6100000000000002E-4</v>
      </c>
      <c r="O48" s="96">
        <v>8.1799999999999998E-2</v>
      </c>
      <c r="P48" s="95">
        <v>6.6100000000000002E-4</v>
      </c>
      <c r="Q48" s="96">
        <v>8.1799999999999998E-2</v>
      </c>
    </row>
    <row r="49" spans="1:17" ht="15.75" thickBot="1">
      <c r="A49" s="79" t="s">
        <v>154</v>
      </c>
      <c r="B49" s="358"/>
      <c r="C49" s="341" t="s">
        <v>26</v>
      </c>
      <c r="D49" s="341" t="s">
        <v>25</v>
      </c>
      <c r="E49" s="91" t="s">
        <v>23</v>
      </c>
      <c r="F49" s="92">
        <v>1.46E-2</v>
      </c>
      <c r="G49" s="93">
        <v>1.8</v>
      </c>
      <c r="H49" s="92">
        <v>1.0800000000000001E-2</v>
      </c>
      <c r="I49" s="93">
        <v>1.34</v>
      </c>
      <c r="J49" s="92">
        <v>1.26E-5</v>
      </c>
      <c r="K49" s="93">
        <v>1.5499999999999999E-3</v>
      </c>
      <c r="L49" s="92">
        <v>1.14E-3</v>
      </c>
      <c r="M49" s="93">
        <v>0.14099999999999999</v>
      </c>
      <c r="N49" s="92">
        <v>1.32E-3</v>
      </c>
      <c r="O49" s="93">
        <v>0.16400000000000001</v>
      </c>
      <c r="P49" s="92">
        <v>1.32E-3</v>
      </c>
      <c r="Q49" s="93">
        <v>0.16400000000000001</v>
      </c>
    </row>
    <row r="50" spans="1:17" ht="15.75" thickBot="1">
      <c r="A50" s="79" t="s">
        <v>155</v>
      </c>
      <c r="B50" s="358"/>
      <c r="C50" s="326"/>
      <c r="D50" s="326"/>
      <c r="E50" s="88">
        <v>2007</v>
      </c>
      <c r="F50" s="89">
        <v>1.15E-2</v>
      </c>
      <c r="G50" s="90">
        <v>1.42</v>
      </c>
      <c r="H50" s="89">
        <v>1.0800000000000001E-2</v>
      </c>
      <c r="I50" s="90">
        <v>1.34</v>
      </c>
      <c r="J50" s="89">
        <v>1.26E-5</v>
      </c>
      <c r="K50" s="90">
        <v>1.5499999999999999E-3</v>
      </c>
      <c r="L50" s="89">
        <v>8.9899999999999995E-4</v>
      </c>
      <c r="M50" s="90">
        <v>0.111</v>
      </c>
      <c r="N50" s="89">
        <v>1.32E-3</v>
      </c>
      <c r="O50" s="90">
        <v>0.16400000000000001</v>
      </c>
      <c r="P50" s="89">
        <v>1.32E-3</v>
      </c>
      <c r="Q50" s="90">
        <v>0.16400000000000001</v>
      </c>
    </row>
    <row r="51" spans="1:17" ht="15.75" thickBot="1">
      <c r="A51" s="79" t="s">
        <v>156</v>
      </c>
      <c r="B51" s="358"/>
      <c r="C51" s="97"/>
      <c r="D51" s="97"/>
      <c r="E51" s="98">
        <v>2008</v>
      </c>
      <c r="F51" s="83">
        <v>1.15E-2</v>
      </c>
      <c r="G51" s="84">
        <v>1.42</v>
      </c>
      <c r="H51" s="83">
        <v>1.0800000000000001E-2</v>
      </c>
      <c r="I51" s="84">
        <v>1.34</v>
      </c>
      <c r="J51" s="83">
        <v>1.26E-5</v>
      </c>
      <c r="K51" s="84">
        <v>1.5499999999999999E-3</v>
      </c>
      <c r="L51" s="83">
        <v>8.9899999999999995E-4</v>
      </c>
      <c r="M51" s="84">
        <v>0.111</v>
      </c>
      <c r="N51" s="83">
        <v>6.6100000000000002E-4</v>
      </c>
      <c r="O51" s="84">
        <v>8.1799999999999998E-2</v>
      </c>
      <c r="P51" s="83">
        <v>6.6100000000000002E-4</v>
      </c>
      <c r="Q51" s="84">
        <v>8.1799999999999998E-2</v>
      </c>
    </row>
    <row r="52" spans="1:17" ht="15.75" thickBot="1">
      <c r="A52" s="79" t="s">
        <v>226</v>
      </c>
      <c r="B52" s="358"/>
      <c r="C52" s="99"/>
      <c r="D52" s="99"/>
      <c r="E52" s="88" t="s">
        <v>23</v>
      </c>
      <c r="F52" s="89">
        <v>1.46E-2</v>
      </c>
      <c r="G52" s="90">
        <v>1.8</v>
      </c>
      <c r="H52" s="89">
        <v>9.0399999999999994E-3</v>
      </c>
      <c r="I52" s="90">
        <v>1.1200000000000001</v>
      </c>
      <c r="J52" s="89">
        <v>1.26E-5</v>
      </c>
      <c r="K52" s="90">
        <v>1.5499999999999999E-3</v>
      </c>
      <c r="L52" s="89">
        <v>1.14E-3</v>
      </c>
      <c r="M52" s="90">
        <v>0.14099999999999999</v>
      </c>
      <c r="N52" s="89">
        <v>1.32E-3</v>
      </c>
      <c r="O52" s="90">
        <v>0.16400000000000001</v>
      </c>
      <c r="P52" s="89">
        <v>1.32E-3</v>
      </c>
      <c r="Q52" s="90">
        <v>0.16400000000000001</v>
      </c>
    </row>
    <row r="53" spans="1:17" ht="15.75" thickBot="1">
      <c r="A53" s="79" t="s">
        <v>227</v>
      </c>
      <c r="B53" s="358"/>
      <c r="C53" s="326" t="s">
        <v>27</v>
      </c>
      <c r="D53" s="326" t="s">
        <v>25</v>
      </c>
      <c r="E53" s="91">
        <v>2007</v>
      </c>
      <c r="F53" s="92">
        <v>1.15E-2</v>
      </c>
      <c r="G53" s="93">
        <v>1.42</v>
      </c>
      <c r="H53" s="92">
        <v>9.0399999999999994E-3</v>
      </c>
      <c r="I53" s="93">
        <v>1.1200000000000001</v>
      </c>
      <c r="J53" s="92">
        <v>1.26E-5</v>
      </c>
      <c r="K53" s="93">
        <v>1.5499999999999999E-3</v>
      </c>
      <c r="L53" s="92">
        <v>8.9899999999999995E-4</v>
      </c>
      <c r="M53" s="93">
        <v>0.111</v>
      </c>
      <c r="N53" s="92">
        <v>9.9200000000000004E-4</v>
      </c>
      <c r="O53" s="93">
        <v>0.123</v>
      </c>
      <c r="P53" s="92">
        <v>9.9200000000000004E-4</v>
      </c>
      <c r="Q53" s="93">
        <v>0.123</v>
      </c>
    </row>
    <row r="54" spans="1:17" ht="15.75" thickBot="1">
      <c r="A54" s="79" t="s">
        <v>228</v>
      </c>
      <c r="B54" s="358"/>
      <c r="C54" s="326"/>
      <c r="D54" s="326"/>
      <c r="E54" s="88">
        <v>2008</v>
      </c>
      <c r="F54" s="89">
        <v>1.15E-2</v>
      </c>
      <c r="G54" s="90">
        <v>1.42</v>
      </c>
      <c r="H54" s="89">
        <v>9.0399999999999994E-3</v>
      </c>
      <c r="I54" s="90">
        <v>1.1200000000000001</v>
      </c>
      <c r="J54" s="89">
        <v>1.26E-5</v>
      </c>
      <c r="K54" s="90">
        <v>1.5499999999999999E-3</v>
      </c>
      <c r="L54" s="89">
        <v>8.9899999999999995E-4</v>
      </c>
      <c r="M54" s="90">
        <v>0.111</v>
      </c>
      <c r="N54" s="89">
        <v>4.8500000000000003E-4</v>
      </c>
      <c r="O54" s="90">
        <v>0.06</v>
      </c>
      <c r="P54" s="89">
        <v>4.8500000000000003E-4</v>
      </c>
      <c r="Q54" s="90">
        <v>0.06</v>
      </c>
    </row>
    <row r="55" spans="1:17" ht="15.75" thickBot="1">
      <c r="A55" s="79" t="s">
        <v>229</v>
      </c>
      <c r="B55" s="358"/>
      <c r="C55" s="97"/>
      <c r="D55" s="97"/>
      <c r="E55" s="98">
        <v>2013</v>
      </c>
      <c r="F55" s="100">
        <v>7.1900000000000002E-3</v>
      </c>
      <c r="G55" s="101">
        <v>0.88900000000000001</v>
      </c>
      <c r="H55" s="83">
        <v>9.0399999999999994E-3</v>
      </c>
      <c r="I55" s="84">
        <v>1.1200000000000001</v>
      </c>
      <c r="J55" s="100">
        <v>1.26E-5</v>
      </c>
      <c r="K55" s="101">
        <v>1.5499999999999999E-3</v>
      </c>
      <c r="L55" s="83">
        <v>5.62E-4</v>
      </c>
      <c r="M55" s="84">
        <v>6.9400000000000003E-2</v>
      </c>
      <c r="N55" s="83">
        <v>4.4100000000000001E-5</v>
      </c>
      <c r="O55" s="84">
        <v>5.45E-3</v>
      </c>
      <c r="P55" s="83">
        <v>4.4100000000000001E-5</v>
      </c>
      <c r="Q55" s="84">
        <v>5.45E-3</v>
      </c>
    </row>
    <row r="56" spans="1:17" ht="15.75" thickBot="1">
      <c r="A56" s="79" t="s">
        <v>157</v>
      </c>
      <c r="B56" s="358"/>
      <c r="C56" s="341" t="s">
        <v>28</v>
      </c>
      <c r="D56" s="341" t="s">
        <v>25</v>
      </c>
      <c r="E56" s="122"/>
      <c r="F56" s="156">
        <v>1.52E-2</v>
      </c>
      <c r="G56" s="156">
        <v>1.88</v>
      </c>
      <c r="H56" s="143">
        <v>7.6800000000000002E-3</v>
      </c>
      <c r="I56" s="147">
        <v>0.95</v>
      </c>
      <c r="J56" s="156">
        <v>1.26E-5</v>
      </c>
      <c r="K56" s="156">
        <v>1.5499999999999999E-3</v>
      </c>
      <c r="L56" s="143">
        <v>2.7899999999999999E-3</v>
      </c>
      <c r="M56" s="144">
        <v>0.34399999999999997</v>
      </c>
      <c r="N56" s="143">
        <v>2.5100000000000001E-3</v>
      </c>
      <c r="O56" s="144">
        <v>0.31</v>
      </c>
      <c r="P56" s="143">
        <v>2.5100000000000001E-3</v>
      </c>
      <c r="Q56" s="144">
        <v>0.31</v>
      </c>
    </row>
    <row r="57" spans="1:17" ht="15.75" thickBot="1">
      <c r="A57" s="79" t="s">
        <v>158</v>
      </c>
      <c r="B57" s="358"/>
      <c r="C57" s="326"/>
      <c r="D57" s="326"/>
      <c r="E57" s="91">
        <v>2007</v>
      </c>
      <c r="F57" s="92">
        <v>1.15E-2</v>
      </c>
      <c r="G57" s="93">
        <v>1.42</v>
      </c>
      <c r="H57" s="92">
        <v>8.1600000000000006E-3</v>
      </c>
      <c r="I57" s="93">
        <v>1.01</v>
      </c>
      <c r="J57" s="92">
        <v>1.26E-5</v>
      </c>
      <c r="K57" s="93">
        <v>1.5499999999999999E-3</v>
      </c>
      <c r="L57" s="92">
        <v>8.9899999999999995E-4</v>
      </c>
      <c r="M57" s="93">
        <v>0.111</v>
      </c>
      <c r="N57" s="92">
        <v>6.6100000000000002E-4</v>
      </c>
      <c r="O57" s="93">
        <v>8.1799999999999998E-2</v>
      </c>
      <c r="P57" s="92">
        <v>6.6100000000000002E-4</v>
      </c>
      <c r="Q57" s="93">
        <v>8.1799999999999998E-2</v>
      </c>
    </row>
    <row r="58" spans="1:17" ht="15.75" thickBot="1">
      <c r="A58" s="79" t="s">
        <v>159</v>
      </c>
      <c r="B58" s="358"/>
      <c r="C58" s="326"/>
      <c r="D58" s="326"/>
      <c r="E58" s="119"/>
      <c r="F58" s="102">
        <v>7.1900000000000002E-3</v>
      </c>
      <c r="G58" s="103">
        <v>0.88900000000000001</v>
      </c>
      <c r="H58" s="102">
        <v>8.1600000000000006E-3</v>
      </c>
      <c r="I58" s="103">
        <v>1.01</v>
      </c>
      <c r="J58" s="102">
        <v>1.26E-5</v>
      </c>
      <c r="K58" s="103">
        <v>1.5499999999999999E-3</v>
      </c>
      <c r="L58" s="102">
        <v>5.62E-4</v>
      </c>
      <c r="M58" s="103">
        <v>6.9400000000000003E-2</v>
      </c>
      <c r="N58" s="143">
        <v>6.6100000000000002E-4</v>
      </c>
      <c r="O58" s="144">
        <v>8.1799999999999998E-2</v>
      </c>
      <c r="P58" s="143">
        <v>6.6100000000000002E-4</v>
      </c>
      <c r="Q58" s="144">
        <v>8.1799999999999998E-2</v>
      </c>
    </row>
    <row r="59" spans="1:17" ht="15.75" thickBot="1">
      <c r="A59" s="79" t="s">
        <v>160</v>
      </c>
      <c r="B59" s="358"/>
      <c r="C59" s="327"/>
      <c r="D59" s="327"/>
      <c r="E59" s="98">
        <v>2013</v>
      </c>
      <c r="F59" s="100">
        <v>7.1900000000000002E-3</v>
      </c>
      <c r="G59" s="101">
        <v>0.88900000000000001</v>
      </c>
      <c r="H59" s="100">
        <v>8.1600000000000006E-3</v>
      </c>
      <c r="I59" s="101">
        <v>1.01</v>
      </c>
      <c r="J59" s="100">
        <v>1.26E-5</v>
      </c>
      <c r="K59" s="101">
        <v>1.5499999999999999E-3</v>
      </c>
      <c r="L59" s="83">
        <v>5.62E-4</v>
      </c>
      <c r="M59" s="84">
        <v>6.9400000000000003E-2</v>
      </c>
      <c r="N59" s="83">
        <v>4.4100000000000001E-5</v>
      </c>
      <c r="O59" s="84">
        <v>5.45E-3</v>
      </c>
      <c r="P59" s="83">
        <v>4.4099999999999999E-3</v>
      </c>
      <c r="Q59" s="84">
        <v>0.54500000000000004</v>
      </c>
    </row>
    <row r="60" spans="1:17" ht="15.75" thickBot="1">
      <c r="A60" s="79" t="s">
        <v>161</v>
      </c>
      <c r="B60" s="358"/>
      <c r="C60" s="341" t="s">
        <v>29</v>
      </c>
      <c r="D60" s="341" t="s">
        <v>25</v>
      </c>
      <c r="E60" s="122"/>
      <c r="F60" s="158">
        <v>1.52E-2</v>
      </c>
      <c r="G60" s="159">
        <v>1.88</v>
      </c>
      <c r="H60" s="160">
        <v>7.6800000000000002E-3</v>
      </c>
      <c r="I60" s="161">
        <v>0.95</v>
      </c>
      <c r="J60" s="162">
        <v>1.26E-5</v>
      </c>
      <c r="K60" s="158">
        <v>1.5499999999999999E-3</v>
      </c>
      <c r="L60" s="143">
        <v>2.7899999999999999E-3</v>
      </c>
      <c r="M60" s="144">
        <v>0.34399999999999997</v>
      </c>
      <c r="N60" s="143">
        <v>2.5100000000000001E-3</v>
      </c>
      <c r="O60" s="144">
        <v>0.31</v>
      </c>
      <c r="P60" s="143">
        <v>2.5100000000000001E-3</v>
      </c>
      <c r="Q60" s="144">
        <v>0.31</v>
      </c>
    </row>
    <row r="61" spans="1:17" ht="15.75" thickBot="1">
      <c r="A61" s="79" t="s">
        <v>162</v>
      </c>
      <c r="B61" s="358"/>
      <c r="C61" s="326"/>
      <c r="D61" s="326"/>
      <c r="E61" s="91">
        <v>2007</v>
      </c>
      <c r="F61" s="92">
        <v>1.15E-2</v>
      </c>
      <c r="G61" s="93">
        <v>1.42</v>
      </c>
      <c r="H61" s="92">
        <v>8.1600000000000006E-3</v>
      </c>
      <c r="I61" s="93">
        <v>1.01</v>
      </c>
      <c r="J61" s="92">
        <v>1.26E-5</v>
      </c>
      <c r="K61" s="93">
        <v>1.5499999999999999E-3</v>
      </c>
      <c r="L61" s="92">
        <v>8.9899999999999995E-4</v>
      </c>
      <c r="M61" s="93">
        <v>0.111</v>
      </c>
      <c r="N61" s="92">
        <v>6.6100000000000002E-4</v>
      </c>
      <c r="O61" s="93">
        <v>8.1799999999999998E-2</v>
      </c>
      <c r="P61" s="92">
        <v>6.6100000000000002E-4</v>
      </c>
      <c r="Q61" s="93">
        <v>8.1799999999999998E-2</v>
      </c>
    </row>
    <row r="62" spans="1:17" ht="15.75" thickBot="1">
      <c r="A62" s="79" t="s">
        <v>163</v>
      </c>
      <c r="B62" s="358"/>
      <c r="C62" s="326"/>
      <c r="D62" s="326"/>
      <c r="E62" s="88">
        <v>2008</v>
      </c>
      <c r="F62" s="89">
        <v>7.1900000000000002E-3</v>
      </c>
      <c r="G62" s="90">
        <v>0.88900000000000001</v>
      </c>
      <c r="H62" s="89">
        <v>8.1600000000000006E-3</v>
      </c>
      <c r="I62" s="90">
        <v>1.01</v>
      </c>
      <c r="J62" s="89">
        <v>1.26E-5</v>
      </c>
      <c r="K62" s="90">
        <v>1.5499999999999999E-3</v>
      </c>
      <c r="L62" s="89">
        <v>5.62E-4</v>
      </c>
      <c r="M62" s="90">
        <v>6.9400000000000003E-2</v>
      </c>
      <c r="N62" s="89">
        <v>6.6100000000000002E-4</v>
      </c>
      <c r="O62" s="90">
        <v>8.1799999999999998E-2</v>
      </c>
      <c r="P62" s="89">
        <v>6.6100000000000002E-4</v>
      </c>
      <c r="Q62" s="90">
        <v>8.1799999999999998E-2</v>
      </c>
    </row>
    <row r="63" spans="1:17" ht="15.75" thickBot="1">
      <c r="A63" s="79" t="s">
        <v>164</v>
      </c>
      <c r="B63" s="358"/>
      <c r="C63" s="326"/>
      <c r="D63" s="326"/>
      <c r="E63" s="120"/>
      <c r="F63" s="145">
        <v>7.1900000000000002E-3</v>
      </c>
      <c r="G63" s="146">
        <v>0.88900000000000001</v>
      </c>
      <c r="H63" s="85">
        <v>8.1600000000000006E-3</v>
      </c>
      <c r="I63" s="86">
        <v>1.01</v>
      </c>
      <c r="J63" s="85">
        <v>1.26E-5</v>
      </c>
      <c r="K63" s="86">
        <v>1.5499999999999999E-3</v>
      </c>
      <c r="L63" s="145">
        <v>5.62E-4</v>
      </c>
      <c r="M63" s="146">
        <v>6.9500000000000006E-2</v>
      </c>
      <c r="N63" s="85">
        <v>2.1999999999999999E-5</v>
      </c>
      <c r="O63" s="86">
        <v>2.7299999999999998E-3</v>
      </c>
      <c r="P63" s="85">
        <v>2.1999999999999999E-5</v>
      </c>
      <c r="Q63" s="86">
        <v>2.7299999999999998E-3</v>
      </c>
    </row>
    <row r="64" spans="1:17" ht="15.75" thickBot="1">
      <c r="A64" s="79" t="s">
        <v>165</v>
      </c>
      <c r="B64" s="358"/>
      <c r="C64" s="327"/>
      <c r="D64" s="327"/>
      <c r="E64" s="94">
        <v>2014</v>
      </c>
      <c r="F64" s="95">
        <v>6.6100000000000002E-4</v>
      </c>
      <c r="G64" s="96">
        <v>8.1799999999999998E-2</v>
      </c>
      <c r="H64" s="95">
        <v>8.1600000000000006E-3</v>
      </c>
      <c r="I64" s="96">
        <v>1.01</v>
      </c>
      <c r="J64" s="95">
        <v>1.26E-5</v>
      </c>
      <c r="K64" s="96">
        <v>1.5499999999999999E-3</v>
      </c>
      <c r="L64" s="95">
        <v>3.3E-4</v>
      </c>
      <c r="M64" s="96">
        <v>4.0800000000000003E-2</v>
      </c>
      <c r="N64" s="95">
        <v>2.1999999999999999E-5</v>
      </c>
      <c r="O64" s="96">
        <v>2.7299999999999998E-3</v>
      </c>
      <c r="P64" s="95">
        <v>2.1999999999999999E-5</v>
      </c>
      <c r="Q64" s="96">
        <v>2.7299999999999998E-3</v>
      </c>
    </row>
    <row r="65" spans="1:17" ht="15.75" thickBot="1">
      <c r="A65" s="79" t="s">
        <v>166</v>
      </c>
      <c r="B65" s="358"/>
      <c r="C65" s="341" t="s">
        <v>30</v>
      </c>
      <c r="D65" s="341" t="s">
        <v>25</v>
      </c>
      <c r="E65" s="120"/>
      <c r="F65" s="85">
        <v>1.52E-2</v>
      </c>
      <c r="G65" s="86">
        <v>1.88</v>
      </c>
      <c r="H65" s="145">
        <v>7.6800000000000002E-3</v>
      </c>
      <c r="I65" s="146">
        <v>0.95</v>
      </c>
      <c r="J65" s="85">
        <v>1.26E-5</v>
      </c>
      <c r="K65" s="86">
        <v>1.5499999999999999E-3</v>
      </c>
      <c r="L65" s="145">
        <v>2.7899999999999999E-3</v>
      </c>
      <c r="M65" s="146">
        <v>0.34399999999999997</v>
      </c>
      <c r="N65" s="145">
        <v>2.5100000000000001E-3</v>
      </c>
      <c r="O65" s="146">
        <v>0.31</v>
      </c>
      <c r="P65" s="145">
        <v>2.5100000000000001E-3</v>
      </c>
      <c r="Q65" s="146">
        <v>0.31</v>
      </c>
    </row>
    <row r="66" spans="1:17" ht="15.75" thickBot="1">
      <c r="A66" s="79" t="s">
        <v>167</v>
      </c>
      <c r="B66" s="358"/>
      <c r="C66" s="326"/>
      <c r="D66" s="326"/>
      <c r="E66" s="88">
        <v>2007</v>
      </c>
      <c r="F66" s="89">
        <v>6.1599999999999997E-3</v>
      </c>
      <c r="G66" s="90">
        <v>0.76200000000000001</v>
      </c>
      <c r="H66" s="89">
        <v>8.1600000000000006E-3</v>
      </c>
      <c r="I66" s="90">
        <v>1.01</v>
      </c>
      <c r="J66" s="89">
        <v>1.26E-5</v>
      </c>
      <c r="K66" s="90">
        <v>1.5499999999999999E-3</v>
      </c>
      <c r="L66" s="89">
        <v>4.8099999999999998E-4</v>
      </c>
      <c r="M66" s="90">
        <v>5.9499999999999997E-2</v>
      </c>
      <c r="N66" s="89">
        <v>4.8500000000000003E-4</v>
      </c>
      <c r="O66" s="90">
        <v>0.06</v>
      </c>
      <c r="P66" s="89">
        <v>4.8500000000000003E-4</v>
      </c>
      <c r="Q66" s="90">
        <v>0.06</v>
      </c>
    </row>
    <row r="67" spans="1:17" ht="15.75" thickBot="1">
      <c r="A67" s="79" t="s">
        <v>168</v>
      </c>
      <c r="B67" s="358"/>
      <c r="C67" s="326"/>
      <c r="D67" s="326"/>
      <c r="E67" s="91">
        <v>2008</v>
      </c>
      <c r="F67" s="92">
        <v>6.1599999999999997E-3</v>
      </c>
      <c r="G67" s="93">
        <v>0.76200000000000001</v>
      </c>
      <c r="H67" s="92">
        <v>8.1600000000000006E-3</v>
      </c>
      <c r="I67" s="93">
        <v>1.01</v>
      </c>
      <c r="J67" s="92">
        <v>1.26E-5</v>
      </c>
      <c r="K67" s="93">
        <v>1.5499999999999999E-3</v>
      </c>
      <c r="L67" s="92">
        <v>4.8099999999999998E-4</v>
      </c>
      <c r="M67" s="93">
        <v>5.9499999999999997E-2</v>
      </c>
      <c r="N67" s="92">
        <v>4.8500000000000003E-4</v>
      </c>
      <c r="O67" s="93">
        <v>0.06</v>
      </c>
      <c r="P67" s="92">
        <v>4.8500000000000003E-4</v>
      </c>
      <c r="Q67" s="93">
        <v>0.06</v>
      </c>
    </row>
    <row r="68" spans="1:17" ht="15.75" thickBot="1">
      <c r="A68" s="79" t="s">
        <v>169</v>
      </c>
      <c r="B68" s="358"/>
      <c r="C68" s="326"/>
      <c r="D68" s="326"/>
      <c r="E68" s="119"/>
      <c r="F68" s="143">
        <v>6.1599999999999997E-3</v>
      </c>
      <c r="G68" s="144">
        <v>0.76200000000000001</v>
      </c>
      <c r="H68" s="102">
        <v>8.1600000000000006E-3</v>
      </c>
      <c r="I68" s="103">
        <v>1.01</v>
      </c>
      <c r="J68" s="102">
        <v>1.26E-5</v>
      </c>
      <c r="K68" s="103">
        <v>1.5499999999999999E-3</v>
      </c>
      <c r="L68" s="143">
        <v>4.8099999999999998E-4</v>
      </c>
      <c r="M68" s="144">
        <v>5.9499999999999997E-2</v>
      </c>
      <c r="N68" s="102">
        <v>2.1999999999999999E-5</v>
      </c>
      <c r="O68" s="103">
        <v>2.7299999999999998E-3</v>
      </c>
      <c r="P68" s="102">
        <v>2.1999999999999999E-5</v>
      </c>
      <c r="Q68" s="103">
        <v>2.7299999999999998E-3</v>
      </c>
    </row>
    <row r="69" spans="1:17" ht="15.75" thickBot="1">
      <c r="A69" s="79" t="s">
        <v>170</v>
      </c>
      <c r="B69" s="358"/>
      <c r="C69" s="327"/>
      <c r="D69" s="327"/>
      <c r="E69" s="98">
        <v>2014</v>
      </c>
      <c r="F69" s="83">
        <v>6.6100000000000002E-4</v>
      </c>
      <c r="G69" s="84">
        <v>8.1799999999999998E-2</v>
      </c>
      <c r="H69" s="83">
        <v>8.1600000000000006E-3</v>
      </c>
      <c r="I69" s="84">
        <v>1.01</v>
      </c>
      <c r="J69" s="83">
        <v>1.26E-5</v>
      </c>
      <c r="K69" s="84">
        <v>1.5499999999999999E-3</v>
      </c>
      <c r="L69" s="83">
        <v>3.3E-4</v>
      </c>
      <c r="M69" s="84">
        <v>4.0800000000000003E-2</v>
      </c>
      <c r="N69" s="83">
        <v>2.1999999999999999E-5</v>
      </c>
      <c r="O69" s="84">
        <v>2.7299999999999998E-3</v>
      </c>
      <c r="P69" s="83">
        <v>2.1999999999999999E-5</v>
      </c>
      <c r="Q69" s="84">
        <v>2.7299999999999998E-3</v>
      </c>
    </row>
    <row r="70" spans="1:17" ht="15.75" thickBot="1">
      <c r="A70" s="79" t="s">
        <v>171</v>
      </c>
      <c r="B70" s="358"/>
      <c r="C70" s="341" t="s">
        <v>31</v>
      </c>
      <c r="D70" s="341" t="s">
        <v>25</v>
      </c>
      <c r="E70" s="88" t="s">
        <v>23</v>
      </c>
      <c r="F70" s="89">
        <v>1.52E-2</v>
      </c>
      <c r="G70" s="90">
        <v>1.88</v>
      </c>
      <c r="H70" s="89">
        <v>1.8700000000000001E-2</v>
      </c>
      <c r="I70" s="90">
        <v>2.3199999999999998</v>
      </c>
      <c r="J70" s="89">
        <v>1.26E-5</v>
      </c>
      <c r="K70" s="90">
        <v>1.5499999999999999E-3</v>
      </c>
      <c r="L70" s="89">
        <v>2.3600000000000001E-3</v>
      </c>
      <c r="M70" s="90">
        <v>0.29199999999999998</v>
      </c>
      <c r="N70" s="89">
        <v>8.8199999999999997E-4</v>
      </c>
      <c r="O70" s="90">
        <v>0.109</v>
      </c>
      <c r="P70" s="89">
        <v>8.8199999999999997E-4</v>
      </c>
      <c r="Q70" s="90">
        <v>0.109</v>
      </c>
    </row>
    <row r="71" spans="1:17" ht="15.75" thickBot="1">
      <c r="A71" s="79" t="s">
        <v>172</v>
      </c>
      <c r="B71" s="358"/>
      <c r="C71" s="326"/>
      <c r="D71" s="326"/>
      <c r="E71" s="91">
        <v>2007</v>
      </c>
      <c r="F71" s="92">
        <v>6.1599999999999997E-3</v>
      </c>
      <c r="G71" s="93">
        <v>0.76200000000000001</v>
      </c>
      <c r="H71" s="92">
        <v>5.7299999999999999E-3</v>
      </c>
      <c r="I71" s="93">
        <v>0.70899999999999996</v>
      </c>
      <c r="J71" s="92">
        <v>1.26E-5</v>
      </c>
      <c r="K71" s="93">
        <v>1.5499999999999999E-3</v>
      </c>
      <c r="L71" s="92">
        <v>4.8099999999999998E-4</v>
      </c>
      <c r="M71" s="93">
        <v>5.9499999999999997E-2</v>
      </c>
      <c r="N71" s="92">
        <v>3.3100000000000002E-4</v>
      </c>
      <c r="O71" s="93">
        <v>4.0899999999999999E-2</v>
      </c>
      <c r="P71" s="92">
        <v>3.3100000000000002E-4</v>
      </c>
      <c r="Q71" s="93">
        <v>4.0899999999999999E-2</v>
      </c>
    </row>
    <row r="72" spans="1:17" ht="15.75" thickBot="1">
      <c r="A72" s="79" t="s">
        <v>173</v>
      </c>
      <c r="B72" s="358"/>
      <c r="C72" s="326"/>
      <c r="D72" s="326"/>
      <c r="E72" s="119"/>
      <c r="F72" s="143">
        <v>6.1599999999999997E-3</v>
      </c>
      <c r="G72" s="144">
        <v>0.76200000000000001</v>
      </c>
      <c r="H72" s="102">
        <v>5.7299999999999999E-3</v>
      </c>
      <c r="I72" s="103">
        <v>0.70899999999999996</v>
      </c>
      <c r="J72" s="102">
        <v>1.26E-5</v>
      </c>
      <c r="K72" s="103">
        <v>1.5499999999999999E-3</v>
      </c>
      <c r="L72" s="143">
        <v>4.8099999999999998E-4</v>
      </c>
      <c r="M72" s="144">
        <v>5.9499999999999997E-2</v>
      </c>
      <c r="N72" s="102">
        <v>2.1999999999999999E-5</v>
      </c>
      <c r="O72" s="103">
        <v>2.7299999999999998E-3</v>
      </c>
      <c r="P72" s="102">
        <v>2.1999999999999999E-5</v>
      </c>
      <c r="Q72" s="103">
        <v>2.7299999999999998E-3</v>
      </c>
    </row>
    <row r="73" spans="1:17" ht="15.75" thickBot="1">
      <c r="A73" s="79" t="s">
        <v>174</v>
      </c>
      <c r="B73" s="358"/>
      <c r="C73" s="326"/>
      <c r="D73" s="342"/>
      <c r="E73" s="98">
        <v>2014</v>
      </c>
      <c r="F73" s="83">
        <v>6.6100000000000002E-4</v>
      </c>
      <c r="G73" s="84">
        <v>8.1799999999999998E-2</v>
      </c>
      <c r="H73" s="83">
        <v>5.7299999999999999E-3</v>
      </c>
      <c r="I73" s="84">
        <v>0.70899999999999996</v>
      </c>
      <c r="J73" s="83">
        <v>1.26E-5</v>
      </c>
      <c r="K73" s="84">
        <v>1.5499999999999999E-3</v>
      </c>
      <c r="L73" s="83">
        <v>3.3E-4</v>
      </c>
      <c r="M73" s="84">
        <v>4.0800000000000003E-2</v>
      </c>
      <c r="N73" s="83">
        <v>2.1999999999999999E-5</v>
      </c>
      <c r="O73" s="84">
        <v>2.7299999999999998E-3</v>
      </c>
      <c r="P73" s="83">
        <v>2.1999999999999999E-5</v>
      </c>
      <c r="Q73" s="84">
        <v>2.7299999999999998E-3</v>
      </c>
    </row>
    <row r="74" spans="1:17" ht="15.75" thickBot="1">
      <c r="A74" s="79" t="s">
        <v>140</v>
      </c>
      <c r="B74" s="363"/>
      <c r="C74" s="163" t="s">
        <v>32</v>
      </c>
      <c r="D74" s="164" t="s">
        <v>21</v>
      </c>
      <c r="E74" s="98" t="s">
        <v>22</v>
      </c>
      <c r="F74" s="139">
        <v>2.5899999999999999E-2</v>
      </c>
      <c r="G74" s="140">
        <v>3.2</v>
      </c>
      <c r="H74" s="139">
        <v>6.8799999999999998E-3</v>
      </c>
      <c r="I74" s="140">
        <v>0.85</v>
      </c>
      <c r="J74" s="85">
        <v>1.26E-5</v>
      </c>
      <c r="K74" s="86">
        <v>1.5499999999999999E-3</v>
      </c>
      <c r="L74" s="139">
        <v>7.1599999999999995E-4</v>
      </c>
      <c r="M74" s="140">
        <v>8.8599999999999998E-2</v>
      </c>
      <c r="N74" s="139">
        <v>8.0900000000000004E-4</v>
      </c>
      <c r="O74" s="140">
        <v>0.1</v>
      </c>
      <c r="P74" s="139">
        <v>8.0900000000000004E-4</v>
      </c>
      <c r="Q74" s="140">
        <v>0.1</v>
      </c>
    </row>
    <row r="75" spans="1:17" ht="15.75" thickBot="1">
      <c r="A75" s="79" t="s">
        <v>141</v>
      </c>
      <c r="B75" s="358"/>
      <c r="C75" s="360" t="s">
        <v>33</v>
      </c>
      <c r="D75" s="360" t="s">
        <v>25</v>
      </c>
      <c r="E75" s="88" t="s">
        <v>23</v>
      </c>
      <c r="F75" s="89">
        <v>1.52E-2</v>
      </c>
      <c r="G75" s="90">
        <v>1.88</v>
      </c>
      <c r="H75" s="89">
        <v>1.8700000000000001E-2</v>
      </c>
      <c r="I75" s="90">
        <v>2.3199999999999998</v>
      </c>
      <c r="J75" s="89">
        <v>1.26E-5</v>
      </c>
      <c r="K75" s="90">
        <v>1.5499999999999999E-3</v>
      </c>
      <c r="L75" s="89">
        <v>2.3600000000000001E-3</v>
      </c>
      <c r="M75" s="90">
        <v>0.29199999999999998</v>
      </c>
      <c r="N75" s="89">
        <v>8.8199999999999997E-4</v>
      </c>
      <c r="O75" s="90">
        <v>0.109</v>
      </c>
      <c r="P75" s="89">
        <v>8.8199999999999997E-4</v>
      </c>
      <c r="Q75" s="90">
        <v>0.109</v>
      </c>
    </row>
    <row r="76" spans="1:17" ht="15.75" thickBot="1">
      <c r="A76" s="79" t="s">
        <v>142</v>
      </c>
      <c r="B76" s="358"/>
      <c r="C76" s="326"/>
      <c r="D76" s="326"/>
      <c r="E76" s="91">
        <v>2007</v>
      </c>
      <c r="F76" s="92">
        <v>6.45E-3</v>
      </c>
      <c r="G76" s="93">
        <v>0.79700000000000004</v>
      </c>
      <c r="H76" s="92">
        <v>5.7299999999999999E-3</v>
      </c>
      <c r="I76" s="93">
        <v>0.70899999999999996</v>
      </c>
      <c r="J76" s="92">
        <v>1.26E-5</v>
      </c>
      <c r="K76" s="93">
        <v>1.5499999999999999E-3</v>
      </c>
      <c r="L76" s="92">
        <v>1.7799999999999999E-4</v>
      </c>
      <c r="M76" s="93">
        <v>2.2100000000000002E-2</v>
      </c>
      <c r="N76" s="92">
        <v>3.3100000000000002E-4</v>
      </c>
      <c r="O76" s="93">
        <v>4.0899999999999999E-2</v>
      </c>
      <c r="P76" s="92">
        <v>3.3100000000000002E-4</v>
      </c>
      <c r="Q76" s="93">
        <v>4.0899999999999999E-2</v>
      </c>
    </row>
    <row r="77" spans="1:17" ht="15.75" thickBot="1">
      <c r="A77" s="79" t="s">
        <v>143</v>
      </c>
      <c r="B77" s="358"/>
      <c r="C77" s="326"/>
      <c r="D77" s="326"/>
      <c r="E77" s="119"/>
      <c r="F77" s="143">
        <v>6.45E-3</v>
      </c>
      <c r="G77" s="144">
        <v>0.79700000000000004</v>
      </c>
      <c r="H77" s="102">
        <v>5.7299999999999999E-3</v>
      </c>
      <c r="I77" s="103">
        <v>0.70899999999999996</v>
      </c>
      <c r="J77" s="102">
        <v>1.26E-5</v>
      </c>
      <c r="K77" s="103">
        <v>1.5499999999999999E-3</v>
      </c>
      <c r="L77" s="143">
        <v>1.7799999999999999E-4</v>
      </c>
      <c r="M77" s="144">
        <v>2.2100000000000002E-2</v>
      </c>
      <c r="N77" s="102">
        <v>2.1999999999999999E-5</v>
      </c>
      <c r="O77" s="103">
        <v>2.7299999999999998E-3</v>
      </c>
      <c r="P77" s="102">
        <v>2.1999999999999999E-5</v>
      </c>
      <c r="Q77" s="103">
        <v>2.7299999999999998E-3</v>
      </c>
    </row>
    <row r="78" spans="1:17" ht="15.75" thickBot="1">
      <c r="A78" s="79" t="s">
        <v>144</v>
      </c>
      <c r="B78" s="358"/>
      <c r="C78" s="327"/>
      <c r="D78" s="327"/>
      <c r="E78" s="98">
        <v>2014</v>
      </c>
      <c r="F78" s="83">
        <v>6.6100000000000002E-4</v>
      </c>
      <c r="G78" s="84">
        <v>8.1799999999999998E-2</v>
      </c>
      <c r="H78" s="83">
        <v>5.7299999999999999E-3</v>
      </c>
      <c r="I78" s="84">
        <v>0.70899999999999996</v>
      </c>
      <c r="J78" s="83">
        <v>1.26E-5</v>
      </c>
      <c r="K78" s="84">
        <v>1.5499999999999999E-3</v>
      </c>
      <c r="L78" s="83">
        <v>3.3E-4</v>
      </c>
      <c r="M78" s="84">
        <v>4.0800000000000003E-2</v>
      </c>
      <c r="N78" s="83">
        <v>2.1999999999999999E-5</v>
      </c>
      <c r="O78" s="84">
        <v>2.7299999999999998E-3</v>
      </c>
      <c r="P78" s="83">
        <v>2.1999999999999999E-5</v>
      </c>
      <c r="Q78" s="84">
        <v>2.7299999999999998E-3</v>
      </c>
    </row>
    <row r="79" spans="1:17" ht="15.75" thickBot="1">
      <c r="A79" s="79" t="s">
        <v>175</v>
      </c>
      <c r="B79" s="358"/>
      <c r="C79" s="99"/>
      <c r="D79" s="99"/>
      <c r="E79" s="88" t="s">
        <v>23</v>
      </c>
      <c r="F79" s="89">
        <v>1.52E-2</v>
      </c>
      <c r="G79" s="90">
        <v>1.88</v>
      </c>
      <c r="H79" s="89">
        <v>1.8700000000000001E-2</v>
      </c>
      <c r="I79" s="90">
        <v>2.3199999999999998</v>
      </c>
      <c r="J79" s="89">
        <v>1.26E-5</v>
      </c>
      <c r="K79" s="90">
        <v>1.5499999999999999E-3</v>
      </c>
      <c r="L79" s="89">
        <v>2.3600000000000001E-3</v>
      </c>
      <c r="M79" s="90">
        <v>0.29199999999999998</v>
      </c>
      <c r="N79" s="89">
        <v>8.8199999999999997E-4</v>
      </c>
      <c r="O79" s="90">
        <v>0.109</v>
      </c>
      <c r="P79" s="89">
        <v>8.8199999999999997E-4</v>
      </c>
      <c r="Q79" s="90">
        <v>0.109</v>
      </c>
    </row>
    <row r="80" spans="1:17" ht="15.75" thickBot="1">
      <c r="A80" s="79" t="s">
        <v>176</v>
      </c>
      <c r="B80" s="358"/>
      <c r="C80" s="326" t="s">
        <v>34</v>
      </c>
      <c r="D80" s="326" t="s">
        <v>25</v>
      </c>
      <c r="E80" s="91">
        <v>2007</v>
      </c>
      <c r="F80" s="92">
        <v>1.03E-2</v>
      </c>
      <c r="G80" s="93">
        <v>1.28</v>
      </c>
      <c r="H80" s="92">
        <v>5.7299999999999999E-3</v>
      </c>
      <c r="I80" s="93">
        <v>0.70899999999999996</v>
      </c>
      <c r="J80" s="92">
        <v>1.26E-5</v>
      </c>
      <c r="K80" s="93">
        <v>1.5499999999999999E-3</v>
      </c>
      <c r="L80" s="92">
        <v>2.8600000000000001E-4</v>
      </c>
      <c r="M80" s="93">
        <v>3.5299999999999998E-2</v>
      </c>
      <c r="N80" s="92">
        <v>3.3100000000000002E-4</v>
      </c>
      <c r="O80" s="93">
        <v>4.0899999999999999E-2</v>
      </c>
      <c r="P80" s="92">
        <v>3.3100000000000002E-4</v>
      </c>
      <c r="Q80" s="93">
        <v>4.0899999999999999E-2</v>
      </c>
    </row>
    <row r="81" spans="1:17" ht="15.75" thickBot="1">
      <c r="A81" s="79" t="s">
        <v>177</v>
      </c>
      <c r="B81" s="358"/>
      <c r="C81" s="326"/>
      <c r="D81" s="326"/>
      <c r="E81" s="88">
        <v>2011</v>
      </c>
      <c r="F81" s="89">
        <v>5.7299999999999999E-3</v>
      </c>
      <c r="G81" s="90">
        <v>0.70899999999999996</v>
      </c>
      <c r="H81" s="89">
        <v>5.7299999999999999E-3</v>
      </c>
      <c r="I81" s="90">
        <v>0.70899999999999996</v>
      </c>
      <c r="J81" s="89">
        <v>1.26E-5</v>
      </c>
      <c r="K81" s="90">
        <v>1.5499999999999999E-3</v>
      </c>
      <c r="L81" s="89">
        <v>7.0799999999999997E-4</v>
      </c>
      <c r="M81" s="90">
        <v>8.7499999999999994E-2</v>
      </c>
      <c r="N81" s="89">
        <v>1.65E-4</v>
      </c>
      <c r="O81" s="90">
        <v>2.0400000000000001E-2</v>
      </c>
      <c r="P81" s="89">
        <v>1.65E-4</v>
      </c>
      <c r="Q81" s="90">
        <v>2.0400000000000001E-2</v>
      </c>
    </row>
    <row r="82" spans="1:17" ht="15.75" thickBot="1">
      <c r="A82" s="79" t="s">
        <v>178</v>
      </c>
      <c r="B82" s="358"/>
      <c r="C82" s="350"/>
      <c r="D82" s="350"/>
      <c r="E82" s="91" t="s">
        <v>35</v>
      </c>
      <c r="F82" s="92">
        <v>1.1000000000000001E-3</v>
      </c>
      <c r="G82" s="93">
        <v>0.13600000000000001</v>
      </c>
      <c r="H82" s="92">
        <v>5.7299999999999999E-3</v>
      </c>
      <c r="I82" s="93">
        <v>0.70899999999999996</v>
      </c>
      <c r="J82" s="92">
        <v>1.26E-5</v>
      </c>
      <c r="K82" s="93">
        <v>1.5499999999999999E-3</v>
      </c>
      <c r="L82" s="92">
        <v>3.3E-4</v>
      </c>
      <c r="M82" s="93">
        <v>4.0800000000000003E-2</v>
      </c>
      <c r="N82" s="92">
        <v>4.4100000000000001E-5</v>
      </c>
      <c r="O82" s="93">
        <v>5.45E-3</v>
      </c>
      <c r="P82" s="92">
        <v>4.4100000000000001E-5</v>
      </c>
      <c r="Q82" s="93">
        <v>5.45E-3</v>
      </c>
    </row>
    <row r="83" spans="1:17" ht="15.75" thickBot="1">
      <c r="A83" s="79" t="s">
        <v>179</v>
      </c>
      <c r="B83" s="358"/>
      <c r="C83" s="351"/>
      <c r="D83" s="351"/>
      <c r="E83" s="94" t="s">
        <v>36</v>
      </c>
      <c r="F83" s="95">
        <v>5.7299999999999999E-3</v>
      </c>
      <c r="G83" s="96">
        <v>0.70899999999999996</v>
      </c>
      <c r="H83" s="95">
        <v>5.7299999999999999E-3</v>
      </c>
      <c r="I83" s="96">
        <v>0.70899999999999996</v>
      </c>
      <c r="J83" s="95">
        <v>1.26E-5</v>
      </c>
      <c r="K83" s="96">
        <v>1.5499999999999999E-3</v>
      </c>
      <c r="L83" s="95">
        <v>3.3E-4</v>
      </c>
      <c r="M83" s="96">
        <v>4.0800000000000003E-2</v>
      </c>
      <c r="N83" s="95">
        <v>6.6099999999999994E-5</v>
      </c>
      <c r="O83" s="96">
        <v>8.1799999999999998E-3</v>
      </c>
      <c r="P83" s="95">
        <v>6.6099999999999994E-5</v>
      </c>
      <c r="Q83" s="96">
        <v>8.1799999999999998E-3</v>
      </c>
    </row>
    <row r="84" spans="1:17" ht="15.75" thickBot="1">
      <c r="A84" s="79" t="s">
        <v>180</v>
      </c>
      <c r="B84" s="358"/>
      <c r="C84" s="349"/>
      <c r="D84" s="349"/>
      <c r="E84" s="91" t="s">
        <v>23</v>
      </c>
      <c r="F84" s="92">
        <v>1.52E-2</v>
      </c>
      <c r="G84" s="93">
        <v>1.88</v>
      </c>
      <c r="H84" s="92">
        <v>1.8700000000000001E-2</v>
      </c>
      <c r="I84" s="93">
        <v>2.3199999999999998</v>
      </c>
      <c r="J84" s="92">
        <v>1.26E-5</v>
      </c>
      <c r="K84" s="93">
        <v>1.5499999999999999E-3</v>
      </c>
      <c r="L84" s="92">
        <v>2.3600000000000001E-3</v>
      </c>
      <c r="M84" s="93">
        <v>0.29199999999999998</v>
      </c>
      <c r="N84" s="92">
        <v>8.8199999999999997E-4</v>
      </c>
      <c r="O84" s="93">
        <v>0.109</v>
      </c>
      <c r="P84" s="92">
        <v>8.8199999999999997E-4</v>
      </c>
      <c r="Q84" s="93">
        <v>0.109</v>
      </c>
    </row>
    <row r="85" spans="1:17" ht="15.75" thickBot="1">
      <c r="A85" s="79" t="s">
        <v>181</v>
      </c>
      <c r="B85" s="358"/>
      <c r="C85" s="350"/>
      <c r="D85" s="350"/>
      <c r="E85" s="88">
        <v>2007</v>
      </c>
      <c r="F85" s="89">
        <v>1.03E-2</v>
      </c>
      <c r="G85" s="90">
        <v>1.28</v>
      </c>
      <c r="H85" s="89">
        <v>5.7299999999999999E-3</v>
      </c>
      <c r="I85" s="90">
        <v>0.70899999999999996</v>
      </c>
      <c r="J85" s="89">
        <v>1.26E-5</v>
      </c>
      <c r="K85" s="90">
        <v>1.5499999999999999E-3</v>
      </c>
      <c r="L85" s="89">
        <v>2.8600000000000001E-4</v>
      </c>
      <c r="M85" s="90">
        <v>3.5299999999999998E-2</v>
      </c>
      <c r="N85" s="89">
        <v>3.3100000000000002E-4</v>
      </c>
      <c r="O85" s="90">
        <v>4.0899999999999999E-2</v>
      </c>
      <c r="P85" s="89">
        <v>3.3100000000000002E-4</v>
      </c>
      <c r="Q85" s="90">
        <v>4.0899999999999999E-2</v>
      </c>
    </row>
    <row r="86" spans="1:17" ht="15.75" thickBot="1">
      <c r="A86" s="79" t="s">
        <v>182</v>
      </c>
      <c r="B86" s="358"/>
      <c r="C86" s="326" t="s">
        <v>37</v>
      </c>
      <c r="D86" s="326" t="s">
        <v>25</v>
      </c>
      <c r="E86" s="91" t="s">
        <v>38</v>
      </c>
      <c r="F86" s="92">
        <v>1.1000000000000001E-3</v>
      </c>
      <c r="G86" s="93">
        <v>0.13600000000000001</v>
      </c>
      <c r="H86" s="92">
        <v>5.7299999999999999E-3</v>
      </c>
      <c r="I86" s="93">
        <v>0.70899999999999996</v>
      </c>
      <c r="J86" s="92">
        <v>1.26E-5</v>
      </c>
      <c r="K86" s="93">
        <v>1.5499999999999999E-3</v>
      </c>
      <c r="L86" s="92">
        <v>7.0799999999999997E-4</v>
      </c>
      <c r="M86" s="93">
        <v>8.7499999999999994E-2</v>
      </c>
      <c r="N86" s="92">
        <v>1.65E-4</v>
      </c>
      <c r="O86" s="93">
        <v>2.0400000000000001E-2</v>
      </c>
      <c r="P86" s="92">
        <v>1.65E-4</v>
      </c>
      <c r="Q86" s="93">
        <v>2.0400000000000001E-2</v>
      </c>
    </row>
    <row r="87" spans="1:17" ht="15.75" thickBot="1">
      <c r="A87" s="79" t="s">
        <v>183</v>
      </c>
      <c r="B87" s="358"/>
      <c r="C87" s="326"/>
      <c r="D87" s="326"/>
      <c r="E87" s="88" t="s">
        <v>39</v>
      </c>
      <c r="F87" s="89">
        <v>5.7299999999999999E-3</v>
      </c>
      <c r="G87" s="90">
        <v>0.70899999999999996</v>
      </c>
      <c r="H87" s="89">
        <v>5.7299999999999999E-3</v>
      </c>
      <c r="I87" s="90">
        <v>0.70899999999999996</v>
      </c>
      <c r="J87" s="89">
        <v>1.26E-5</v>
      </c>
      <c r="K87" s="90">
        <v>1.5499999999999999E-3</v>
      </c>
      <c r="L87" s="89">
        <v>7.0799999999999997E-4</v>
      </c>
      <c r="M87" s="90">
        <v>8.7499999999999994E-2</v>
      </c>
      <c r="N87" s="89">
        <v>1.65E-4</v>
      </c>
      <c r="O87" s="90">
        <v>2.0400000000000001E-2</v>
      </c>
      <c r="P87" s="89">
        <v>1.65E-4</v>
      </c>
      <c r="Q87" s="90">
        <v>2.0400000000000001E-2</v>
      </c>
    </row>
    <row r="88" spans="1:17" ht="15.75" thickBot="1">
      <c r="A88" s="79" t="s">
        <v>184</v>
      </c>
      <c r="B88" s="358"/>
      <c r="C88" s="350"/>
      <c r="D88" s="350"/>
      <c r="E88" s="91" t="s">
        <v>35</v>
      </c>
      <c r="F88" s="92">
        <v>1.1000000000000001E-3</v>
      </c>
      <c r="G88" s="93">
        <v>0.13600000000000001</v>
      </c>
      <c r="H88" s="92">
        <v>5.7299999999999999E-3</v>
      </c>
      <c r="I88" s="93">
        <v>0.70899999999999996</v>
      </c>
      <c r="J88" s="92">
        <v>1.26E-5</v>
      </c>
      <c r="K88" s="93">
        <v>1.5499999999999999E-3</v>
      </c>
      <c r="L88" s="92">
        <v>3.3E-4</v>
      </c>
      <c r="M88" s="93">
        <v>4.0800000000000003E-2</v>
      </c>
      <c r="N88" s="92">
        <v>4.4100000000000001E-5</v>
      </c>
      <c r="O88" s="93">
        <v>5.45E-3</v>
      </c>
      <c r="P88" s="92">
        <v>4.4100000000000001E-5</v>
      </c>
      <c r="Q88" s="93">
        <v>5.45E-3</v>
      </c>
    </row>
    <row r="89" spans="1:17" ht="15.75" thickBot="1">
      <c r="A89" s="79" t="s">
        <v>185</v>
      </c>
      <c r="B89" s="358"/>
      <c r="C89" s="351"/>
      <c r="D89" s="351"/>
      <c r="E89" s="94" t="s">
        <v>36</v>
      </c>
      <c r="F89" s="95">
        <v>5.7299999999999999E-3</v>
      </c>
      <c r="G89" s="96">
        <v>0.70899999999999996</v>
      </c>
      <c r="H89" s="95">
        <v>5.7299999999999999E-3</v>
      </c>
      <c r="I89" s="96">
        <v>0.70899999999999996</v>
      </c>
      <c r="J89" s="95">
        <v>1.26E-5</v>
      </c>
      <c r="K89" s="96">
        <v>1.5499999999999999E-3</v>
      </c>
      <c r="L89" s="95">
        <v>3.3E-4</v>
      </c>
      <c r="M89" s="96">
        <v>4.0800000000000003E-2</v>
      </c>
      <c r="N89" s="95">
        <v>6.6099999999999994E-5</v>
      </c>
      <c r="O89" s="96">
        <v>8.1799999999999998E-3</v>
      </c>
      <c r="P89" s="95">
        <v>6.6099999999999994E-5</v>
      </c>
      <c r="Q89" s="96">
        <v>8.1799999999999998E-3</v>
      </c>
    </row>
    <row r="90" spans="1:17" ht="15.75" thickBot="1">
      <c r="A90" s="79" t="s">
        <v>145</v>
      </c>
      <c r="B90" s="358"/>
      <c r="C90" s="349"/>
      <c r="D90" s="349"/>
      <c r="E90" s="91" t="s">
        <v>23</v>
      </c>
      <c r="F90" s="92">
        <v>1.52E-2</v>
      </c>
      <c r="G90" s="93">
        <v>1.88</v>
      </c>
      <c r="H90" s="92">
        <v>1.8700000000000001E-2</v>
      </c>
      <c r="I90" s="93">
        <v>2.3199999999999998</v>
      </c>
      <c r="J90" s="92">
        <v>1.26E-5</v>
      </c>
      <c r="K90" s="93">
        <v>1.5499999999999999E-3</v>
      </c>
      <c r="L90" s="92">
        <v>2.3600000000000001E-3</v>
      </c>
      <c r="M90" s="93">
        <v>0.29199999999999998</v>
      </c>
      <c r="N90" s="92">
        <v>8.8199999999999997E-4</v>
      </c>
      <c r="O90" s="93">
        <v>0.109</v>
      </c>
      <c r="P90" s="92">
        <v>8.8199999999999997E-4</v>
      </c>
      <c r="Q90" s="93">
        <v>0.109</v>
      </c>
    </row>
    <row r="91" spans="1:17" ht="15.75" thickBot="1">
      <c r="A91" s="79" t="s">
        <v>146</v>
      </c>
      <c r="B91" s="358"/>
      <c r="C91" s="350"/>
      <c r="D91" s="350"/>
      <c r="E91" s="88">
        <v>2007</v>
      </c>
      <c r="F91" s="89">
        <v>1.52E-2</v>
      </c>
      <c r="G91" s="90">
        <v>1.88</v>
      </c>
      <c r="H91" s="89">
        <v>1.8700000000000001E-2</v>
      </c>
      <c r="I91" s="90">
        <v>2.3199999999999998</v>
      </c>
      <c r="J91" s="89">
        <v>1.26E-5</v>
      </c>
      <c r="K91" s="90">
        <v>1.5499999999999999E-3</v>
      </c>
      <c r="L91" s="89">
        <v>2.3600000000000001E-3</v>
      </c>
      <c r="M91" s="90">
        <v>0.29199999999999998</v>
      </c>
      <c r="N91" s="89">
        <v>8.8199999999999997E-4</v>
      </c>
      <c r="O91" s="90">
        <v>0.109</v>
      </c>
      <c r="P91" s="89">
        <v>8.8199999999999997E-4</v>
      </c>
      <c r="Q91" s="90">
        <v>0.109</v>
      </c>
    </row>
    <row r="92" spans="1:17" ht="15.75" thickBot="1">
      <c r="A92" s="79" t="s">
        <v>147</v>
      </c>
      <c r="B92" s="358"/>
      <c r="C92" s="326" t="s">
        <v>40</v>
      </c>
      <c r="D92" s="326" t="s">
        <v>25</v>
      </c>
      <c r="E92" s="91" t="s">
        <v>38</v>
      </c>
      <c r="F92" s="92">
        <v>1.1000000000000001E-3</v>
      </c>
      <c r="G92" s="93">
        <v>0.13600000000000001</v>
      </c>
      <c r="H92" s="92">
        <v>5.7299999999999999E-3</v>
      </c>
      <c r="I92" s="93">
        <v>0.70899999999999996</v>
      </c>
      <c r="J92" s="92">
        <v>1.26E-5</v>
      </c>
      <c r="K92" s="93">
        <v>1.5499999999999999E-3</v>
      </c>
      <c r="L92" s="92">
        <v>7.0799999999999997E-4</v>
      </c>
      <c r="M92" s="93">
        <v>8.7499999999999994E-2</v>
      </c>
      <c r="N92" s="92">
        <v>1.65E-4</v>
      </c>
      <c r="O92" s="93">
        <v>2.0400000000000001E-2</v>
      </c>
      <c r="P92" s="92">
        <v>1.65E-4</v>
      </c>
      <c r="Q92" s="93">
        <v>2.0400000000000001E-2</v>
      </c>
    </row>
    <row r="93" spans="1:17" ht="15.75" thickBot="1">
      <c r="A93" s="79" t="s">
        <v>148</v>
      </c>
      <c r="B93" s="358"/>
      <c r="C93" s="326"/>
      <c r="D93" s="326"/>
      <c r="E93" s="88" t="s">
        <v>39</v>
      </c>
      <c r="F93" s="89">
        <v>5.7299999999999999E-3</v>
      </c>
      <c r="G93" s="90">
        <v>0.70899999999999996</v>
      </c>
      <c r="H93" s="89">
        <v>5.7299999999999999E-3</v>
      </c>
      <c r="I93" s="90">
        <v>0.70899999999999996</v>
      </c>
      <c r="J93" s="89">
        <v>1.26E-5</v>
      </c>
      <c r="K93" s="90">
        <v>1.5499999999999999E-3</v>
      </c>
      <c r="L93" s="89">
        <v>7.0799999999999997E-4</v>
      </c>
      <c r="M93" s="90">
        <v>8.7499999999999994E-2</v>
      </c>
      <c r="N93" s="89">
        <v>1.65E-4</v>
      </c>
      <c r="O93" s="90">
        <v>2.0400000000000001E-2</v>
      </c>
      <c r="P93" s="89">
        <v>1.65E-4</v>
      </c>
      <c r="Q93" s="90">
        <v>2.0400000000000001E-2</v>
      </c>
    </row>
    <row r="94" spans="1:17" ht="15.75" thickBot="1">
      <c r="A94" s="79" t="s">
        <v>149</v>
      </c>
      <c r="B94" s="358"/>
      <c r="C94" s="350"/>
      <c r="D94" s="350"/>
      <c r="E94" s="91" t="s">
        <v>35</v>
      </c>
      <c r="F94" s="92">
        <v>1.1000000000000001E-3</v>
      </c>
      <c r="G94" s="93">
        <v>0.13600000000000001</v>
      </c>
      <c r="H94" s="92">
        <v>5.7299999999999999E-3</v>
      </c>
      <c r="I94" s="93">
        <v>0.70899999999999996</v>
      </c>
      <c r="J94" s="92">
        <v>1.26E-5</v>
      </c>
      <c r="K94" s="93">
        <v>1.5499999999999999E-3</v>
      </c>
      <c r="L94" s="92">
        <v>3.3E-4</v>
      </c>
      <c r="M94" s="93">
        <v>4.0800000000000003E-2</v>
      </c>
      <c r="N94" s="92">
        <v>4.4100000000000001E-5</v>
      </c>
      <c r="O94" s="93">
        <v>5.45E-3</v>
      </c>
      <c r="P94" s="92">
        <v>4.4100000000000001E-5</v>
      </c>
      <c r="Q94" s="93">
        <v>5.45E-3</v>
      </c>
    </row>
    <row r="95" spans="1:17" ht="15.75" thickBot="1">
      <c r="A95" s="79" t="s">
        <v>150</v>
      </c>
      <c r="B95" s="359"/>
      <c r="C95" s="351"/>
      <c r="D95" s="350"/>
      <c r="E95" s="167" t="s">
        <v>36</v>
      </c>
      <c r="F95" s="95">
        <v>5.7299999999999999E-3</v>
      </c>
      <c r="G95" s="96">
        <v>0.70899999999999996</v>
      </c>
      <c r="H95" s="95">
        <v>5.7299999999999999E-3</v>
      </c>
      <c r="I95" s="181">
        <v>0.70899999999999996</v>
      </c>
      <c r="J95" s="183">
        <v>1.26E-5</v>
      </c>
      <c r="K95" s="158">
        <v>1.5499999999999999E-3</v>
      </c>
      <c r="L95" s="95">
        <v>3.3E-4</v>
      </c>
      <c r="M95" s="96">
        <v>4.0800000000000003E-2</v>
      </c>
      <c r="N95" s="95">
        <v>6.6099999999999994E-5</v>
      </c>
      <c r="O95" s="96">
        <v>8.1799999999999998E-3</v>
      </c>
      <c r="P95" s="95">
        <v>6.6099999999999994E-5</v>
      </c>
      <c r="Q95" s="96">
        <v>8.1799999999999998E-3</v>
      </c>
    </row>
    <row r="96" spans="1:17" ht="15.75" thickBot="1">
      <c r="A96" s="79" t="s">
        <v>186</v>
      </c>
      <c r="B96" s="358" t="s">
        <v>281</v>
      </c>
      <c r="C96" s="165"/>
      <c r="D96" s="170" t="s">
        <v>21</v>
      </c>
      <c r="E96" s="168" t="s">
        <v>22</v>
      </c>
      <c r="F96" s="145">
        <v>3.5700000000000003E-2</v>
      </c>
      <c r="G96" s="146">
        <v>4.41</v>
      </c>
      <c r="H96" s="145">
        <v>7.6800000000000002E-3</v>
      </c>
      <c r="I96" s="182">
        <v>0.95</v>
      </c>
      <c r="J96" s="185">
        <v>1.26E-5</v>
      </c>
      <c r="K96" s="184">
        <v>1.5499999999999999E-3</v>
      </c>
      <c r="L96" s="145">
        <v>2.7899999999999999E-3</v>
      </c>
      <c r="M96" s="146">
        <v>0.34399999999999997</v>
      </c>
      <c r="N96" s="145">
        <v>2.5100000000000001E-3</v>
      </c>
      <c r="O96" s="146">
        <v>0.31</v>
      </c>
      <c r="P96" s="145">
        <v>2.5100000000000001E-3</v>
      </c>
      <c r="Q96" s="146">
        <v>0.31</v>
      </c>
    </row>
    <row r="97" spans="1:17" ht="15.75" thickBot="1">
      <c r="A97" s="79" t="s">
        <v>187</v>
      </c>
      <c r="B97" s="358"/>
      <c r="C97" s="154"/>
      <c r="D97" s="165"/>
      <c r="E97" s="169" t="s">
        <v>23</v>
      </c>
      <c r="F97" s="143">
        <v>2.8000000000000001E-2</v>
      </c>
      <c r="G97" s="144">
        <v>3.46</v>
      </c>
      <c r="H97" s="143">
        <v>7.6800000000000002E-3</v>
      </c>
      <c r="I97" s="144">
        <v>0.95</v>
      </c>
      <c r="J97" s="102">
        <v>1.26E-5</v>
      </c>
      <c r="K97" s="103">
        <v>1.5499999999999999E-3</v>
      </c>
      <c r="L97" s="143">
        <v>2.7899999999999999E-3</v>
      </c>
      <c r="M97" s="144">
        <v>0.34399999999999997</v>
      </c>
      <c r="N97" s="143">
        <v>2.5100000000000001E-3</v>
      </c>
      <c r="O97" s="144">
        <v>0.31</v>
      </c>
      <c r="P97" s="143">
        <v>2.5100000000000001E-3</v>
      </c>
      <c r="Q97" s="144">
        <v>0.31</v>
      </c>
    </row>
    <row r="98" spans="1:17" ht="15.75" thickBot="1">
      <c r="A98" s="79" t="s">
        <v>188</v>
      </c>
      <c r="B98" s="358"/>
      <c r="C98" s="326" t="s">
        <v>42</v>
      </c>
      <c r="D98" s="326" t="s">
        <v>25</v>
      </c>
      <c r="E98" s="91">
        <v>2007</v>
      </c>
      <c r="F98" s="92">
        <v>1.1900000000000001E-2</v>
      </c>
      <c r="G98" s="93">
        <v>1.47</v>
      </c>
      <c r="H98" s="92">
        <v>8.1600000000000006E-3</v>
      </c>
      <c r="I98" s="93">
        <v>1.01</v>
      </c>
      <c r="J98" s="92">
        <v>1.26E-5</v>
      </c>
      <c r="K98" s="93">
        <v>1.5499999999999999E-3</v>
      </c>
      <c r="L98" s="92">
        <v>9.3000000000000005E-4</v>
      </c>
      <c r="M98" s="93">
        <v>0.115</v>
      </c>
      <c r="N98" s="92">
        <v>4.4099999999999999E-4</v>
      </c>
      <c r="O98" s="93">
        <v>5.45E-2</v>
      </c>
      <c r="P98" s="92">
        <v>4.4099999999999999E-4</v>
      </c>
      <c r="Q98" s="93">
        <v>5.45E-2</v>
      </c>
    </row>
    <row r="99" spans="1:17" ht="15.75" thickBot="1">
      <c r="A99" s="79" t="s">
        <v>189</v>
      </c>
      <c r="B99" s="358"/>
      <c r="C99" s="327"/>
      <c r="D99" s="326"/>
      <c r="E99" s="167">
        <v>2013</v>
      </c>
      <c r="F99" s="95">
        <v>9.4400000000000005E-3</v>
      </c>
      <c r="G99" s="96">
        <v>1.17</v>
      </c>
      <c r="H99" s="95">
        <v>8.1600000000000006E-3</v>
      </c>
      <c r="I99" s="96">
        <v>1.01</v>
      </c>
      <c r="J99" s="95">
        <v>1.26E-5</v>
      </c>
      <c r="K99" s="96">
        <v>1.5499999999999999E-3</v>
      </c>
      <c r="L99" s="95">
        <v>7.3700000000000002E-4</v>
      </c>
      <c r="M99" s="96">
        <v>9.1200000000000003E-2</v>
      </c>
      <c r="N99" s="95">
        <v>2.2000000000000001E-4</v>
      </c>
      <c r="O99" s="96">
        <v>2.7300000000000001E-2</v>
      </c>
      <c r="P99" s="95">
        <v>2.2000000000000001E-4</v>
      </c>
      <c r="Q99" s="96">
        <v>2.7300000000000001E-2</v>
      </c>
    </row>
    <row r="100" spans="1:17" ht="15.75" thickBot="1">
      <c r="A100" s="79" t="s">
        <v>190</v>
      </c>
      <c r="B100" s="358"/>
      <c r="C100" s="361" t="s">
        <v>43</v>
      </c>
      <c r="D100" s="163" t="s">
        <v>21</v>
      </c>
      <c r="E100" s="153" t="s">
        <v>22</v>
      </c>
      <c r="F100" s="145">
        <v>2.5899999999999999E-2</v>
      </c>
      <c r="G100" s="146">
        <v>3.2</v>
      </c>
      <c r="H100" s="145">
        <v>6.8799999999999998E-3</v>
      </c>
      <c r="I100" s="146">
        <v>0.85</v>
      </c>
      <c r="J100" s="85">
        <v>1.26E-5</v>
      </c>
      <c r="K100" s="86">
        <v>1.5499999999999999E-3</v>
      </c>
      <c r="L100" s="145">
        <v>7.1599999999999995E-4</v>
      </c>
      <c r="M100" s="146">
        <v>8.8599999999999998E-2</v>
      </c>
      <c r="N100" s="145">
        <v>8.0900000000000004E-4</v>
      </c>
      <c r="O100" s="146">
        <v>0.1</v>
      </c>
      <c r="P100" s="145">
        <v>8.0900000000000004E-4</v>
      </c>
      <c r="Q100" s="146">
        <v>0.1</v>
      </c>
    </row>
    <row r="101" spans="1:17" ht="15.75" thickBot="1">
      <c r="A101" s="79" t="s">
        <v>191</v>
      </c>
      <c r="B101" s="358"/>
      <c r="C101" s="353"/>
      <c r="D101" s="352" t="s">
        <v>25</v>
      </c>
      <c r="E101" s="169" t="s">
        <v>23</v>
      </c>
      <c r="F101" s="143">
        <v>2.8000000000000001E-2</v>
      </c>
      <c r="G101" s="144">
        <v>3.46</v>
      </c>
      <c r="H101" s="143">
        <v>6.8799999999999998E-3</v>
      </c>
      <c r="I101" s="144">
        <v>0.85</v>
      </c>
      <c r="J101" s="102">
        <v>1.26E-5</v>
      </c>
      <c r="K101" s="103">
        <v>1.5499999999999999E-3</v>
      </c>
      <c r="L101" s="143">
        <v>7.1599999999999995E-4</v>
      </c>
      <c r="M101" s="144">
        <v>8.8599999999999998E-2</v>
      </c>
      <c r="N101" s="143">
        <v>8.0900000000000004E-4</v>
      </c>
      <c r="O101" s="144">
        <v>0.1</v>
      </c>
      <c r="P101" s="143">
        <v>8.0900000000000004E-4</v>
      </c>
      <c r="Q101" s="144">
        <v>0.1</v>
      </c>
    </row>
    <row r="102" spans="1:17" ht="15.75" thickBot="1">
      <c r="A102" s="79" t="s">
        <v>192</v>
      </c>
      <c r="B102" s="358"/>
      <c r="C102" s="362"/>
      <c r="D102" s="353"/>
      <c r="E102" s="172">
        <v>2007</v>
      </c>
      <c r="F102" s="83">
        <v>1.2500000000000001E-2</v>
      </c>
      <c r="G102" s="84">
        <v>1.54</v>
      </c>
      <c r="H102" s="83">
        <v>8.1600000000000006E-3</v>
      </c>
      <c r="I102" s="84">
        <v>1.01</v>
      </c>
      <c r="J102" s="83">
        <v>1.26E-5</v>
      </c>
      <c r="K102" s="84">
        <v>1.5499999999999999E-3</v>
      </c>
      <c r="L102" s="83">
        <v>3.4499999999999998E-4</v>
      </c>
      <c r="M102" s="84">
        <v>4.2599999999999999E-2</v>
      </c>
      <c r="N102" s="83">
        <v>4.4099999999999999E-4</v>
      </c>
      <c r="O102" s="84">
        <v>5.45E-2</v>
      </c>
      <c r="P102" s="83">
        <v>4.4099999999999999E-4</v>
      </c>
      <c r="Q102" s="84">
        <v>5.45E-2</v>
      </c>
    </row>
    <row r="103" spans="1:17" ht="15.75" thickBot="1">
      <c r="A103" s="79" t="s">
        <v>193</v>
      </c>
      <c r="B103" s="358"/>
      <c r="C103" s="106" t="s">
        <v>44</v>
      </c>
      <c r="D103" s="353"/>
      <c r="E103" s="348">
        <v>2013</v>
      </c>
      <c r="F103" s="95">
        <v>1.2500000000000001E-2</v>
      </c>
      <c r="G103" s="96">
        <v>1.54</v>
      </c>
      <c r="H103" s="95">
        <v>8.1600000000000006E-3</v>
      </c>
      <c r="I103" s="96">
        <v>1.01</v>
      </c>
      <c r="J103" s="95">
        <v>1.26E-5</v>
      </c>
      <c r="K103" s="96">
        <v>1.5499999999999999E-3</v>
      </c>
      <c r="L103" s="95">
        <v>3.4499999999999998E-4</v>
      </c>
      <c r="M103" s="96">
        <v>4.2599999999999999E-2</v>
      </c>
      <c r="N103" s="95">
        <v>2.2000000000000001E-4</v>
      </c>
      <c r="O103" s="96">
        <v>2.7300000000000001E-2</v>
      </c>
      <c r="P103" s="95">
        <v>2.2000000000000001E-4</v>
      </c>
      <c r="Q103" s="96">
        <v>2.7300000000000001E-2</v>
      </c>
    </row>
    <row r="104" spans="1:17" ht="15.75" thickBot="1">
      <c r="A104" s="79" t="s">
        <v>194</v>
      </c>
      <c r="B104" s="359"/>
      <c r="C104" s="107" t="s">
        <v>45</v>
      </c>
      <c r="D104" s="353"/>
      <c r="E104" s="344"/>
      <c r="F104" s="83">
        <v>1.2500000000000001E-2</v>
      </c>
      <c r="G104" s="84">
        <v>1.54</v>
      </c>
      <c r="H104" s="83">
        <v>8.1600000000000006E-3</v>
      </c>
      <c r="I104" s="84">
        <v>1.01</v>
      </c>
      <c r="J104" s="83">
        <v>1.26E-5</v>
      </c>
      <c r="K104" s="84">
        <v>1.5499999999999999E-3</v>
      </c>
      <c r="L104" s="83">
        <v>3.4499999999999998E-4</v>
      </c>
      <c r="M104" s="84">
        <v>4.2599999999999999E-2</v>
      </c>
      <c r="N104" s="83">
        <v>4.4099999999999999E-4</v>
      </c>
      <c r="O104" s="84">
        <v>5.45E-2</v>
      </c>
      <c r="P104" s="83">
        <v>4.4099999999999999E-4</v>
      </c>
      <c r="Q104" s="84">
        <v>5.45E-2</v>
      </c>
    </row>
    <row r="105" spans="1:17" ht="15.75" customHeight="1" thickBot="1">
      <c r="A105" s="79" t="s">
        <v>195</v>
      </c>
      <c r="B105" s="357" t="s">
        <v>46</v>
      </c>
      <c r="C105" s="361" t="s">
        <v>42</v>
      </c>
      <c r="D105" s="166" t="s">
        <v>21</v>
      </c>
      <c r="E105" s="173" t="s">
        <v>22</v>
      </c>
      <c r="F105" s="145">
        <v>3.5700000000000003E-2</v>
      </c>
      <c r="G105" s="146">
        <v>4.41</v>
      </c>
      <c r="H105" s="145">
        <v>7.6800000000000002E-3</v>
      </c>
      <c r="I105" s="146">
        <v>0.95</v>
      </c>
      <c r="J105" s="104">
        <v>1.26E-5</v>
      </c>
      <c r="K105" s="105">
        <v>1.5499999999999999E-3</v>
      </c>
      <c r="L105" s="145">
        <v>2.7899999999999999E-3</v>
      </c>
      <c r="M105" s="146">
        <v>0.34399999999999997</v>
      </c>
      <c r="N105" s="145">
        <v>2.5100000000000001E-3</v>
      </c>
      <c r="O105" s="146">
        <v>0.31</v>
      </c>
      <c r="P105" s="145">
        <v>2.5100000000000001E-3</v>
      </c>
      <c r="Q105" s="146">
        <v>0.31</v>
      </c>
    </row>
    <row r="106" spans="1:17" ht="15.75" customHeight="1" thickBot="1">
      <c r="A106" s="79" t="s">
        <v>196</v>
      </c>
      <c r="B106" s="358"/>
      <c r="C106" s="353"/>
      <c r="D106" s="165"/>
      <c r="E106" s="169" t="s">
        <v>23</v>
      </c>
      <c r="F106" s="143">
        <v>2.8000000000000001E-2</v>
      </c>
      <c r="G106" s="144">
        <v>3.46</v>
      </c>
      <c r="H106" s="143">
        <v>7.6800000000000002E-3</v>
      </c>
      <c r="I106" s="144">
        <v>0.95</v>
      </c>
      <c r="J106" s="102">
        <v>1.26E-5</v>
      </c>
      <c r="K106" s="103">
        <v>1.5499999999999999E-3</v>
      </c>
      <c r="L106" s="143">
        <v>2.7899999999999999E-3</v>
      </c>
      <c r="M106" s="144">
        <v>0.34399999999999997</v>
      </c>
      <c r="N106" s="143">
        <v>2.5100000000000001E-3</v>
      </c>
      <c r="O106" s="144">
        <v>0.31</v>
      </c>
      <c r="P106" s="143">
        <v>2.5100000000000001E-3</v>
      </c>
      <c r="Q106" s="144">
        <v>0.31</v>
      </c>
    </row>
    <row r="107" spans="1:17" ht="15.75" customHeight="1" thickBot="1">
      <c r="A107" s="79" t="s">
        <v>197</v>
      </c>
      <c r="B107" s="358"/>
      <c r="C107" s="353"/>
      <c r="D107" s="326" t="s">
        <v>25</v>
      </c>
      <c r="E107" s="91">
        <v>2007</v>
      </c>
      <c r="F107" s="92">
        <v>1.3299999999999999E-2</v>
      </c>
      <c r="G107" s="93">
        <v>1.65</v>
      </c>
      <c r="H107" s="92">
        <v>8.1600000000000006E-3</v>
      </c>
      <c r="I107" s="93">
        <v>1.01</v>
      </c>
      <c r="J107" s="92">
        <v>1.26E-5</v>
      </c>
      <c r="K107" s="93">
        <v>1.5499999999999999E-3</v>
      </c>
      <c r="L107" s="92">
        <v>1.0399999999999999E-3</v>
      </c>
      <c r="M107" s="93">
        <v>0.129</v>
      </c>
      <c r="N107" s="92">
        <v>8.1599999999999999E-4</v>
      </c>
      <c r="O107" s="93">
        <v>0.10100000000000001</v>
      </c>
      <c r="P107" s="92">
        <v>8.1599999999999999E-4</v>
      </c>
      <c r="Q107" s="93">
        <v>0.10100000000000001</v>
      </c>
    </row>
    <row r="108" spans="1:17" ht="15.75" customHeight="1" thickBot="1">
      <c r="A108" s="79" t="s">
        <v>198</v>
      </c>
      <c r="B108" s="358"/>
      <c r="C108" s="362"/>
      <c r="D108" s="326"/>
      <c r="E108" s="94">
        <v>2014</v>
      </c>
      <c r="F108" s="95">
        <v>1.0699999999999999E-2</v>
      </c>
      <c r="G108" s="96">
        <v>1.32</v>
      </c>
      <c r="H108" s="95">
        <v>8.1600000000000006E-3</v>
      </c>
      <c r="I108" s="96">
        <v>1.01</v>
      </c>
      <c r="J108" s="95">
        <v>1.26E-5</v>
      </c>
      <c r="K108" s="96">
        <v>1.5499999999999999E-3</v>
      </c>
      <c r="L108" s="95">
        <v>8.34E-4</v>
      </c>
      <c r="M108" s="96">
        <v>0.10299999999999999</v>
      </c>
      <c r="N108" s="95">
        <v>5.5099999999999995E-4</v>
      </c>
      <c r="O108" s="96">
        <v>6.8099999999999994E-2</v>
      </c>
      <c r="P108" s="95">
        <v>5.5099999999999995E-4</v>
      </c>
      <c r="Q108" s="96">
        <v>6.8099999999999994E-2</v>
      </c>
    </row>
    <row r="109" spans="1:17" ht="15.75" customHeight="1" thickBot="1">
      <c r="A109" s="79" t="s">
        <v>199</v>
      </c>
      <c r="B109" s="358"/>
      <c r="C109" s="361" t="s">
        <v>43</v>
      </c>
      <c r="D109" s="166" t="s">
        <v>21</v>
      </c>
      <c r="E109" s="173" t="s">
        <v>22</v>
      </c>
      <c r="F109" s="145">
        <v>2.5899999999999999E-2</v>
      </c>
      <c r="G109" s="146">
        <v>3.2</v>
      </c>
      <c r="H109" s="145">
        <v>6.8799999999999998E-3</v>
      </c>
      <c r="I109" s="146">
        <v>0.85</v>
      </c>
      <c r="J109" s="104">
        <v>1.26E-5</v>
      </c>
      <c r="K109" s="105">
        <v>1.5499999999999999E-3</v>
      </c>
      <c r="L109" s="145">
        <v>7.1599999999999995E-4</v>
      </c>
      <c r="M109" s="146">
        <v>8.8599999999999998E-2</v>
      </c>
      <c r="N109" s="145">
        <v>8.0900000000000004E-4</v>
      </c>
      <c r="O109" s="146">
        <v>0.1</v>
      </c>
      <c r="P109" s="145">
        <v>8.0900000000000004E-4</v>
      </c>
      <c r="Q109" s="146">
        <v>0.1</v>
      </c>
    </row>
    <row r="110" spans="1:17" ht="15.75" customHeight="1" thickBot="1">
      <c r="A110" s="79" t="s">
        <v>200</v>
      </c>
      <c r="B110" s="358"/>
      <c r="C110" s="353"/>
      <c r="D110" s="154"/>
      <c r="E110" s="121" t="s">
        <v>23</v>
      </c>
      <c r="F110" s="148">
        <v>2.8000000000000001E-2</v>
      </c>
      <c r="G110" s="149">
        <v>3.46</v>
      </c>
      <c r="H110" s="148">
        <v>6.8799999999999998E-3</v>
      </c>
      <c r="I110" s="149">
        <v>0.85</v>
      </c>
      <c r="J110" s="102">
        <v>1.26E-5</v>
      </c>
      <c r="K110" s="103">
        <v>1.5499999999999999E-3</v>
      </c>
      <c r="L110" s="148">
        <v>7.1599999999999995E-4</v>
      </c>
      <c r="M110" s="149">
        <v>8.8599999999999998E-2</v>
      </c>
      <c r="N110" s="148">
        <v>8.0900000000000004E-4</v>
      </c>
      <c r="O110" s="149">
        <v>0.1</v>
      </c>
      <c r="P110" s="148">
        <v>8.0900000000000004E-4</v>
      </c>
      <c r="Q110" s="149">
        <v>0.1</v>
      </c>
    </row>
    <row r="111" spans="1:17" ht="15.75" customHeight="1" thickBot="1">
      <c r="A111" s="79" t="s">
        <v>201</v>
      </c>
      <c r="B111" s="358"/>
      <c r="C111" s="106" t="s">
        <v>47</v>
      </c>
      <c r="D111" s="326" t="s">
        <v>25</v>
      </c>
      <c r="E111" s="343">
        <v>2007</v>
      </c>
      <c r="F111" s="83">
        <v>1.4E-2</v>
      </c>
      <c r="G111" s="84">
        <v>1.73</v>
      </c>
      <c r="H111" s="83">
        <v>8.1600000000000006E-3</v>
      </c>
      <c r="I111" s="84">
        <v>1.01</v>
      </c>
      <c r="J111" s="83">
        <v>1.26E-5</v>
      </c>
      <c r="K111" s="84">
        <v>1.5499999999999999E-3</v>
      </c>
      <c r="L111" s="83">
        <v>3.86E-4</v>
      </c>
      <c r="M111" s="84">
        <v>4.7800000000000002E-2</v>
      </c>
      <c r="N111" s="83">
        <v>8.1599999999999999E-4</v>
      </c>
      <c r="O111" s="84">
        <v>0.10100000000000001</v>
      </c>
      <c r="P111" s="83">
        <v>8.1599999999999999E-4</v>
      </c>
      <c r="Q111" s="84">
        <v>0.10100000000000001</v>
      </c>
    </row>
    <row r="112" spans="1:17" ht="15.75" customHeight="1" thickBot="1">
      <c r="A112" s="79" t="s">
        <v>202</v>
      </c>
      <c r="B112" s="358"/>
      <c r="C112" s="106" t="s">
        <v>48</v>
      </c>
      <c r="D112" s="326"/>
      <c r="E112" s="344"/>
      <c r="F112" s="95">
        <v>1.5699999999999999E-2</v>
      </c>
      <c r="G112" s="96">
        <v>1.94</v>
      </c>
      <c r="H112" s="95">
        <v>8.1600000000000006E-3</v>
      </c>
      <c r="I112" s="96">
        <v>1.01</v>
      </c>
      <c r="J112" s="95">
        <v>1.26E-5</v>
      </c>
      <c r="K112" s="96">
        <v>1.5499999999999999E-3</v>
      </c>
      <c r="L112" s="95">
        <v>4.3399999999999998E-4</v>
      </c>
      <c r="M112" s="96">
        <v>5.3699999999999998E-2</v>
      </c>
      <c r="N112" s="95">
        <v>8.1599999999999999E-4</v>
      </c>
      <c r="O112" s="96">
        <v>0.10100000000000001</v>
      </c>
      <c r="P112" s="95">
        <v>8.1599999999999999E-4</v>
      </c>
      <c r="Q112" s="96">
        <v>0.10100000000000001</v>
      </c>
    </row>
    <row r="113" spans="1:17" ht="15.75" customHeight="1" thickBot="1">
      <c r="A113" s="79" t="s">
        <v>203</v>
      </c>
      <c r="B113" s="359"/>
      <c r="C113" s="107" t="s">
        <v>49</v>
      </c>
      <c r="D113" s="108"/>
      <c r="E113" s="98">
        <v>2014</v>
      </c>
      <c r="F113" s="83">
        <v>1.12E-2</v>
      </c>
      <c r="G113" s="84">
        <v>1.38</v>
      </c>
      <c r="H113" s="83">
        <v>8.1600000000000006E-3</v>
      </c>
      <c r="I113" s="84">
        <v>1.01</v>
      </c>
      <c r="J113" s="83">
        <v>1.26E-5</v>
      </c>
      <c r="K113" s="84">
        <v>1.5499999999999999E-3</v>
      </c>
      <c r="L113" s="83">
        <v>3.0899999999999998E-4</v>
      </c>
      <c r="M113" s="84">
        <v>3.8199999999999998E-2</v>
      </c>
      <c r="N113" s="83">
        <v>5.5099999999999995E-4</v>
      </c>
      <c r="O113" s="84">
        <v>6.8099999999999994E-2</v>
      </c>
      <c r="P113" s="83">
        <v>5.5099999999999995E-4</v>
      </c>
      <c r="Q113" s="84">
        <v>6.8099999999999994E-2</v>
      </c>
    </row>
    <row r="114" spans="1:17" ht="15.75" customHeight="1" thickBot="1">
      <c r="A114" s="79" t="s">
        <v>204</v>
      </c>
      <c r="B114" s="357" t="s">
        <v>50</v>
      </c>
      <c r="C114" s="341" t="s">
        <v>42</v>
      </c>
      <c r="D114" s="150" t="s">
        <v>21</v>
      </c>
      <c r="E114" s="118" t="s">
        <v>22</v>
      </c>
      <c r="F114" s="143">
        <v>3.5700000000000003E-2</v>
      </c>
      <c r="G114" s="144">
        <v>4.41</v>
      </c>
      <c r="H114" s="143">
        <v>7.6800000000000002E-3</v>
      </c>
      <c r="I114" s="144">
        <v>0.95</v>
      </c>
      <c r="J114" s="109">
        <v>1.26E-5</v>
      </c>
      <c r="K114" s="110">
        <v>1.5499999999999999E-3</v>
      </c>
      <c r="L114" s="143">
        <v>2.7899999999999999E-3</v>
      </c>
      <c r="M114" s="144">
        <v>0.34399999999999997</v>
      </c>
      <c r="N114" s="143">
        <v>2.5100000000000001E-3</v>
      </c>
      <c r="O114" s="144">
        <v>0.31</v>
      </c>
      <c r="P114" s="143">
        <v>2.5100000000000001E-3</v>
      </c>
      <c r="Q114" s="144">
        <v>0.31</v>
      </c>
    </row>
    <row r="115" spans="1:17" ht="15.75" customHeight="1" thickBot="1">
      <c r="A115" s="79" t="s">
        <v>205</v>
      </c>
      <c r="B115" s="358"/>
      <c r="C115" s="326"/>
      <c r="D115" s="175" t="s">
        <v>25</v>
      </c>
      <c r="E115" s="172" t="s">
        <v>23</v>
      </c>
      <c r="F115" s="145">
        <v>2.8000000000000001E-2</v>
      </c>
      <c r="G115" s="146">
        <v>3.46</v>
      </c>
      <c r="H115" s="145">
        <v>7.6800000000000002E-3</v>
      </c>
      <c r="I115" s="146">
        <v>0.95</v>
      </c>
      <c r="J115" s="111">
        <v>1.26E-5</v>
      </c>
      <c r="K115" s="111">
        <v>1.5499999999999999E-3</v>
      </c>
      <c r="L115" s="145">
        <v>2.7899999999999999E-3</v>
      </c>
      <c r="M115" s="146">
        <v>0.34399999999999997</v>
      </c>
      <c r="N115" s="145">
        <v>2.5100000000000001E-3</v>
      </c>
      <c r="O115" s="146">
        <v>0.31</v>
      </c>
      <c r="P115" s="145">
        <v>2.5100000000000001E-3</v>
      </c>
      <c r="Q115" s="146">
        <v>0.31</v>
      </c>
    </row>
    <row r="116" spans="1:17" ht="15.75" customHeight="1" thickBot="1">
      <c r="A116" s="79" t="s">
        <v>206</v>
      </c>
      <c r="B116" s="358"/>
      <c r="C116" s="326"/>
      <c r="D116" s="155"/>
      <c r="E116" s="88">
        <v>2007</v>
      </c>
      <c r="F116" s="89">
        <v>1.4999999999999999E-2</v>
      </c>
      <c r="G116" s="90">
        <v>1.85</v>
      </c>
      <c r="H116" s="89">
        <v>8.1600000000000006E-3</v>
      </c>
      <c r="I116" s="90">
        <v>1.01</v>
      </c>
      <c r="J116" s="89">
        <v>1.26E-5</v>
      </c>
      <c r="K116" s="90">
        <v>1.5499999999999999E-3</v>
      </c>
      <c r="L116" s="89">
        <v>1.17E-3</v>
      </c>
      <c r="M116" s="90">
        <v>0.14499999999999999</v>
      </c>
      <c r="N116" s="89">
        <v>8.1599999999999999E-4</v>
      </c>
      <c r="O116" s="90">
        <v>0.10100000000000001</v>
      </c>
      <c r="P116" s="89">
        <v>8.1599999999999999E-4</v>
      </c>
      <c r="Q116" s="90">
        <v>0.10100000000000001</v>
      </c>
    </row>
    <row r="117" spans="1:17" ht="15.75" customHeight="1" thickBot="1">
      <c r="A117" s="79" t="s">
        <v>207</v>
      </c>
      <c r="B117" s="358"/>
      <c r="C117" s="327"/>
      <c r="D117" s="97"/>
      <c r="E117" s="98">
        <v>2014</v>
      </c>
      <c r="F117" s="83">
        <v>1.4999999999999999E-2</v>
      </c>
      <c r="G117" s="84">
        <v>1.85</v>
      </c>
      <c r="H117" s="83">
        <v>8.1600000000000006E-3</v>
      </c>
      <c r="I117" s="84">
        <v>1.01</v>
      </c>
      <c r="J117" s="83">
        <v>1.26E-5</v>
      </c>
      <c r="K117" s="84">
        <v>1.5499999999999999E-3</v>
      </c>
      <c r="L117" s="83">
        <v>1.17E-3</v>
      </c>
      <c r="M117" s="84">
        <v>0.14499999999999999</v>
      </c>
      <c r="N117" s="83">
        <v>4.4099999999999999E-4</v>
      </c>
      <c r="O117" s="84">
        <v>5.45E-2</v>
      </c>
      <c r="P117" s="83">
        <v>4.4099999999999999E-4</v>
      </c>
      <c r="Q117" s="84">
        <v>5.45E-2</v>
      </c>
    </row>
    <row r="118" spans="1:17" ht="15.75" customHeight="1" thickBot="1">
      <c r="A118" s="79" t="s">
        <v>208</v>
      </c>
      <c r="B118" s="358"/>
      <c r="C118" s="341" t="s">
        <v>43</v>
      </c>
      <c r="D118" s="157" t="s">
        <v>21</v>
      </c>
      <c r="E118" s="118" t="s">
        <v>22</v>
      </c>
      <c r="F118" s="143">
        <v>2.5899999999999999E-2</v>
      </c>
      <c r="G118" s="144">
        <v>3.2</v>
      </c>
      <c r="H118" s="143">
        <v>6.8799999999999998E-3</v>
      </c>
      <c r="I118" s="144">
        <v>0.85</v>
      </c>
      <c r="J118" s="109">
        <v>1.26E-5</v>
      </c>
      <c r="K118" s="110">
        <v>1.5499999999999999E-3</v>
      </c>
      <c r="L118" s="143">
        <v>7.1599999999999995E-4</v>
      </c>
      <c r="M118" s="144">
        <v>8.8599999999999998E-2</v>
      </c>
      <c r="N118" s="143">
        <v>8.0900000000000004E-4</v>
      </c>
      <c r="O118" s="144">
        <v>0.1</v>
      </c>
      <c r="P118" s="143">
        <v>8.0900000000000004E-4</v>
      </c>
      <c r="Q118" s="144">
        <v>0.1</v>
      </c>
    </row>
    <row r="119" spans="1:17" ht="15.75" customHeight="1" thickBot="1">
      <c r="A119" s="79" t="s">
        <v>209</v>
      </c>
      <c r="B119" s="358"/>
      <c r="C119" s="353"/>
      <c r="D119" s="345" t="s">
        <v>25</v>
      </c>
      <c r="E119" s="177" t="s">
        <v>23</v>
      </c>
      <c r="F119" s="145">
        <v>2.8000000000000001E-2</v>
      </c>
      <c r="G119" s="146">
        <v>3.46</v>
      </c>
      <c r="H119" s="145">
        <v>6.8799999999999998E-3</v>
      </c>
      <c r="I119" s="146">
        <v>0.85</v>
      </c>
      <c r="J119" s="85">
        <v>1.26E-5</v>
      </c>
      <c r="K119" s="86">
        <v>1.5499999999999999E-3</v>
      </c>
      <c r="L119" s="145">
        <v>7.1599999999999995E-4</v>
      </c>
      <c r="M119" s="146">
        <v>8.8599999999999998E-2</v>
      </c>
      <c r="N119" s="145">
        <v>8.0900000000000004E-4</v>
      </c>
      <c r="O119" s="146">
        <v>0.1</v>
      </c>
      <c r="P119" s="145">
        <v>8.0900000000000004E-4</v>
      </c>
      <c r="Q119" s="146">
        <v>0.1</v>
      </c>
    </row>
    <row r="120" spans="1:17" ht="15.75" customHeight="1" thickBot="1">
      <c r="A120" s="79" t="s">
        <v>210</v>
      </c>
      <c r="B120" s="358"/>
      <c r="C120" s="362"/>
      <c r="D120" s="346"/>
      <c r="E120" s="94">
        <v>2007</v>
      </c>
      <c r="F120" s="95">
        <v>1.5699999999999999E-2</v>
      </c>
      <c r="G120" s="96">
        <v>1.94</v>
      </c>
      <c r="H120" s="95">
        <v>8.1600000000000006E-3</v>
      </c>
      <c r="I120" s="96">
        <v>1.01</v>
      </c>
      <c r="J120" s="95">
        <v>1.26E-5</v>
      </c>
      <c r="K120" s="96">
        <v>1.5499999999999999E-3</v>
      </c>
      <c r="L120" s="95">
        <v>4.3399999999999998E-4</v>
      </c>
      <c r="M120" s="96">
        <v>5.3699999999999998E-2</v>
      </c>
      <c r="N120" s="95">
        <v>8.1599999999999999E-4</v>
      </c>
      <c r="O120" s="96">
        <v>0.10100000000000001</v>
      </c>
      <c r="P120" s="95">
        <v>8.1599999999999999E-4</v>
      </c>
      <c r="Q120" s="96">
        <v>0.10100000000000001</v>
      </c>
    </row>
    <row r="121" spans="1:17" ht="15.75" customHeight="1" thickBot="1">
      <c r="A121" s="79" t="s">
        <v>211</v>
      </c>
      <c r="B121" s="359"/>
      <c r="C121" s="176" t="s">
        <v>49</v>
      </c>
      <c r="D121" s="347"/>
      <c r="E121" s="98">
        <v>2014</v>
      </c>
      <c r="F121" s="83">
        <v>1.5699999999999999E-2</v>
      </c>
      <c r="G121" s="84">
        <v>1.94</v>
      </c>
      <c r="H121" s="83">
        <v>8.1600000000000006E-3</v>
      </c>
      <c r="I121" s="84">
        <v>1.01</v>
      </c>
      <c r="J121" s="83">
        <v>1.26E-5</v>
      </c>
      <c r="K121" s="84">
        <v>1.5499999999999999E-3</v>
      </c>
      <c r="L121" s="83">
        <v>4.3399999999999998E-4</v>
      </c>
      <c r="M121" s="84">
        <v>5.3699999999999998E-2</v>
      </c>
      <c r="N121" s="83">
        <v>4.4099999999999999E-4</v>
      </c>
      <c r="O121" s="84">
        <v>5.45E-2</v>
      </c>
      <c r="P121" s="83">
        <v>4.4099999999999999E-4</v>
      </c>
      <c r="Q121" s="84">
        <v>5.45E-2</v>
      </c>
    </row>
    <row r="122" spans="1:17" ht="15.75" customHeight="1" thickBot="1">
      <c r="A122" s="79" t="s">
        <v>212</v>
      </c>
      <c r="B122" s="357" t="s">
        <v>51</v>
      </c>
      <c r="C122" s="341" t="s">
        <v>42</v>
      </c>
      <c r="D122" s="174" t="s">
        <v>21</v>
      </c>
      <c r="E122" s="118" t="s">
        <v>22</v>
      </c>
      <c r="F122" s="143">
        <v>3.5700000000000003E-2</v>
      </c>
      <c r="G122" s="144">
        <v>4.41</v>
      </c>
      <c r="H122" s="143">
        <v>7.6800000000000002E-3</v>
      </c>
      <c r="I122" s="144">
        <v>0.95</v>
      </c>
      <c r="J122" s="109">
        <v>1.26E-5</v>
      </c>
      <c r="K122" s="110">
        <v>1.5499999999999999E-3</v>
      </c>
      <c r="L122" s="143">
        <v>2.7899999999999999E-3</v>
      </c>
      <c r="M122" s="144">
        <v>0.34399999999999997</v>
      </c>
      <c r="N122" s="143">
        <v>2.5100000000000001E-3</v>
      </c>
      <c r="O122" s="144">
        <v>0.31</v>
      </c>
      <c r="P122" s="143">
        <v>2.5100000000000001E-3</v>
      </c>
      <c r="Q122" s="144">
        <v>0.31</v>
      </c>
    </row>
    <row r="123" spans="1:17" ht="15.75" customHeight="1" thickBot="1">
      <c r="A123" s="79" t="s">
        <v>213</v>
      </c>
      <c r="B123" s="358"/>
      <c r="C123" s="326"/>
      <c r="D123" s="354" t="s">
        <v>25</v>
      </c>
      <c r="E123" s="172" t="s">
        <v>23</v>
      </c>
      <c r="F123" s="145">
        <v>2.8000000000000001E-2</v>
      </c>
      <c r="G123" s="146">
        <v>3.46</v>
      </c>
      <c r="H123" s="145">
        <v>7.6800000000000002E-3</v>
      </c>
      <c r="I123" s="146">
        <v>0.95</v>
      </c>
      <c r="J123" s="85">
        <v>1.26E-5</v>
      </c>
      <c r="K123" s="86">
        <v>1.5499999999999999E-3</v>
      </c>
      <c r="L123" s="145">
        <v>2.7899999999999999E-3</v>
      </c>
      <c r="M123" s="146">
        <v>0.34399999999999997</v>
      </c>
      <c r="N123" s="145">
        <v>2.5100000000000001E-3</v>
      </c>
      <c r="O123" s="146">
        <v>0.31</v>
      </c>
      <c r="P123" s="145">
        <v>2.5100000000000001E-3</v>
      </c>
      <c r="Q123" s="146">
        <v>0.31</v>
      </c>
    </row>
    <row r="124" spans="1:17" ht="15.75" customHeight="1" thickBot="1">
      <c r="A124" s="79" t="s">
        <v>214</v>
      </c>
      <c r="B124" s="358"/>
      <c r="C124" s="326"/>
      <c r="D124" s="355"/>
      <c r="E124" s="178">
        <v>2007</v>
      </c>
      <c r="F124" s="89">
        <v>1.6799999999999999E-2</v>
      </c>
      <c r="G124" s="90">
        <v>2.08</v>
      </c>
      <c r="H124" s="89">
        <v>8.1600000000000006E-3</v>
      </c>
      <c r="I124" s="90">
        <v>1.01</v>
      </c>
      <c r="J124" s="89">
        <v>1.26E-5</v>
      </c>
      <c r="K124" s="90">
        <v>1.5499999999999999E-3</v>
      </c>
      <c r="L124" s="89">
        <v>1.31E-3</v>
      </c>
      <c r="M124" s="90">
        <v>0.16200000000000001</v>
      </c>
      <c r="N124" s="89">
        <v>8.1599999999999999E-4</v>
      </c>
      <c r="O124" s="90">
        <v>0.10100000000000001</v>
      </c>
      <c r="P124" s="89">
        <v>8.1599999999999999E-4</v>
      </c>
      <c r="Q124" s="90">
        <v>0.10100000000000001</v>
      </c>
    </row>
    <row r="125" spans="1:17" ht="15.75" customHeight="1" thickBot="1">
      <c r="A125" s="79" t="s">
        <v>215</v>
      </c>
      <c r="B125" s="358"/>
      <c r="C125" s="327"/>
      <c r="D125" s="356"/>
      <c r="E125" s="179">
        <v>2014</v>
      </c>
      <c r="F125" s="83">
        <v>1.6799999999999999E-2</v>
      </c>
      <c r="G125" s="84">
        <v>2.08</v>
      </c>
      <c r="H125" s="83">
        <v>8.1600000000000006E-3</v>
      </c>
      <c r="I125" s="84">
        <v>1.01</v>
      </c>
      <c r="J125" s="83">
        <v>1.26E-5</v>
      </c>
      <c r="K125" s="84">
        <v>1.5499999999999999E-3</v>
      </c>
      <c r="L125" s="83">
        <v>1.31E-3</v>
      </c>
      <c r="M125" s="84">
        <v>0.16200000000000001</v>
      </c>
      <c r="N125" s="83">
        <v>4.4099999999999999E-4</v>
      </c>
      <c r="O125" s="84">
        <v>5.45E-2</v>
      </c>
      <c r="P125" s="83">
        <v>4.4099999999999999E-4</v>
      </c>
      <c r="Q125" s="84">
        <v>5.45E-2</v>
      </c>
    </row>
    <row r="126" spans="1:17" ht="15.75" customHeight="1" thickBot="1">
      <c r="A126" s="79" t="s">
        <v>216</v>
      </c>
      <c r="B126" s="358"/>
      <c r="C126" s="341" t="s">
        <v>43</v>
      </c>
      <c r="D126" s="171" t="s">
        <v>21</v>
      </c>
      <c r="E126" s="180" t="s">
        <v>22</v>
      </c>
      <c r="F126" s="143">
        <v>2.5899999999999999E-2</v>
      </c>
      <c r="G126" s="144">
        <v>3.2</v>
      </c>
      <c r="H126" s="143">
        <v>6.8799999999999998E-3</v>
      </c>
      <c r="I126" s="144">
        <v>0.85</v>
      </c>
      <c r="J126" s="109">
        <v>1.26E-5</v>
      </c>
      <c r="K126" s="110">
        <v>1.5499999999999999E-3</v>
      </c>
      <c r="L126" s="143">
        <v>7.1599999999999995E-4</v>
      </c>
      <c r="M126" s="144">
        <v>8.8599999999999998E-2</v>
      </c>
      <c r="N126" s="143">
        <v>8.0900000000000004E-4</v>
      </c>
      <c r="O126" s="144">
        <v>0.1</v>
      </c>
      <c r="P126" s="143">
        <v>8.0900000000000004E-4</v>
      </c>
      <c r="Q126" s="144">
        <v>0.1</v>
      </c>
    </row>
    <row r="127" spans="1:17" ht="15.75" customHeight="1" thickBot="1">
      <c r="A127" s="79" t="s">
        <v>217</v>
      </c>
      <c r="B127" s="358"/>
      <c r="C127" s="326"/>
      <c r="D127" s="352" t="s">
        <v>25</v>
      </c>
      <c r="E127" s="172" t="s">
        <v>23</v>
      </c>
      <c r="F127" s="145">
        <v>2.8000000000000001E-2</v>
      </c>
      <c r="G127" s="146">
        <v>3.46</v>
      </c>
      <c r="H127" s="145">
        <v>6.8799999999999998E-3</v>
      </c>
      <c r="I127" s="146">
        <v>0.85</v>
      </c>
      <c r="J127" s="85">
        <v>1.26E-5</v>
      </c>
      <c r="K127" s="86">
        <v>1.5499999999999999E-3</v>
      </c>
      <c r="L127" s="145">
        <v>7.1599999999999995E-4</v>
      </c>
      <c r="M127" s="146">
        <v>8.8599999999999998E-2</v>
      </c>
      <c r="N127" s="145">
        <v>8.0900000000000004E-4</v>
      </c>
      <c r="O127" s="146">
        <v>0.1</v>
      </c>
      <c r="P127" s="145">
        <v>8.0900000000000004E-4</v>
      </c>
      <c r="Q127" s="146">
        <v>0.1</v>
      </c>
    </row>
    <row r="128" spans="1:17" ht="15.75" customHeight="1" thickBot="1">
      <c r="A128" s="79" t="s">
        <v>218</v>
      </c>
      <c r="B128" s="358"/>
      <c r="C128" s="327"/>
      <c r="D128" s="326"/>
      <c r="E128" s="94">
        <v>2007</v>
      </c>
      <c r="F128" s="95">
        <v>1.7600000000000001E-2</v>
      </c>
      <c r="G128" s="96">
        <v>2.1800000000000002</v>
      </c>
      <c r="H128" s="95">
        <v>8.1600000000000006E-3</v>
      </c>
      <c r="I128" s="96">
        <v>1.01</v>
      </c>
      <c r="J128" s="95">
        <v>1.26E-5</v>
      </c>
      <c r="K128" s="96">
        <v>1.5499999999999999E-3</v>
      </c>
      <c r="L128" s="95">
        <v>4.8799999999999999E-4</v>
      </c>
      <c r="M128" s="96">
        <v>6.0299999999999999E-2</v>
      </c>
      <c r="N128" s="95">
        <v>8.1599999999999999E-4</v>
      </c>
      <c r="O128" s="96">
        <v>0.10100000000000001</v>
      </c>
      <c r="P128" s="95">
        <v>8.1599999999999999E-4</v>
      </c>
      <c r="Q128" s="96">
        <v>0.10100000000000001</v>
      </c>
    </row>
    <row r="129" spans="1:17" ht="15.75" customHeight="1" thickBot="1">
      <c r="A129" s="79" t="s">
        <v>219</v>
      </c>
      <c r="B129" s="359"/>
      <c r="C129" s="106" t="s">
        <v>49</v>
      </c>
      <c r="D129" s="327"/>
      <c r="E129" s="98">
        <v>2014</v>
      </c>
      <c r="F129" s="83">
        <v>1.7600000000000001E-2</v>
      </c>
      <c r="G129" s="84">
        <v>2.1800000000000002</v>
      </c>
      <c r="H129" s="83">
        <v>8.1600000000000006E-3</v>
      </c>
      <c r="I129" s="84">
        <v>1.01</v>
      </c>
      <c r="J129" s="83">
        <v>1.26E-5</v>
      </c>
      <c r="K129" s="84">
        <v>1.5499999999999999E-3</v>
      </c>
      <c r="L129" s="83">
        <v>4.8799999999999999E-4</v>
      </c>
      <c r="M129" s="84">
        <v>6.0299999999999999E-2</v>
      </c>
      <c r="N129" s="83">
        <v>4.4099999999999999E-4</v>
      </c>
      <c r="O129" s="84">
        <v>5.45E-2</v>
      </c>
      <c r="P129" s="83">
        <v>4.4099999999999999E-4</v>
      </c>
      <c r="Q129" s="84">
        <v>5.45E-2</v>
      </c>
    </row>
    <row r="130" spans="1:17">
      <c r="A130" s="3"/>
    </row>
  </sheetData>
  <sheetProtection password="F671" sheet="1" objects="1" scenarios="1"/>
  <mergeCells count="120">
    <mergeCell ref="D127:D129"/>
    <mergeCell ref="D123:D125"/>
    <mergeCell ref="C122:C125"/>
    <mergeCell ref="C126:C128"/>
    <mergeCell ref="B122:B129"/>
    <mergeCell ref="B96:B104"/>
    <mergeCell ref="C75:C78"/>
    <mergeCell ref="D75:D78"/>
    <mergeCell ref="C105:C108"/>
    <mergeCell ref="D107:D108"/>
    <mergeCell ref="D111:D112"/>
    <mergeCell ref="C100:C102"/>
    <mergeCell ref="B105:B113"/>
    <mergeCell ref="C109:C110"/>
    <mergeCell ref="C118:C120"/>
    <mergeCell ref="B114:B121"/>
    <mergeCell ref="C114:C117"/>
    <mergeCell ref="B45:B95"/>
    <mergeCell ref="C80:C81"/>
    <mergeCell ref="D80:D81"/>
    <mergeCell ref="C82:C83"/>
    <mergeCell ref="D82:D83"/>
    <mergeCell ref="C49:C50"/>
    <mergeCell ref="D49:D50"/>
    <mergeCell ref="E111:E112"/>
    <mergeCell ref="D119:D121"/>
    <mergeCell ref="E103:E104"/>
    <mergeCell ref="D84:D85"/>
    <mergeCell ref="C92:C93"/>
    <mergeCell ref="D92:D93"/>
    <mergeCell ref="C94:C95"/>
    <mergeCell ref="D94:D95"/>
    <mergeCell ref="C98:C99"/>
    <mergeCell ref="D98:D99"/>
    <mergeCell ref="D101:D104"/>
    <mergeCell ref="C86:C87"/>
    <mergeCell ref="D86:D87"/>
    <mergeCell ref="C88:C89"/>
    <mergeCell ref="D88:D89"/>
    <mergeCell ref="C90:C91"/>
    <mergeCell ref="D90:D91"/>
    <mergeCell ref="C84:C85"/>
    <mergeCell ref="C53:C54"/>
    <mergeCell ref="D53:D54"/>
    <mergeCell ref="C56:C59"/>
    <mergeCell ref="D56:D59"/>
    <mergeCell ref="C60:C64"/>
    <mergeCell ref="D60:D64"/>
    <mergeCell ref="C65:C69"/>
    <mergeCell ref="D65:D69"/>
    <mergeCell ref="C70:C73"/>
    <mergeCell ref="D70:D73"/>
    <mergeCell ref="B37:O37"/>
    <mergeCell ref="D47:D48"/>
    <mergeCell ref="L44:M44"/>
    <mergeCell ref="N44:O44"/>
    <mergeCell ref="P44:Q44"/>
    <mergeCell ref="C47:C48"/>
    <mergeCell ref="N40:O40"/>
    <mergeCell ref="P40:Q40"/>
    <mergeCell ref="D42:E42"/>
    <mergeCell ref="F42:K42"/>
    <mergeCell ref="L42:M42"/>
    <mergeCell ref="N42:O42"/>
    <mergeCell ref="P42:Q42"/>
    <mergeCell ref="L40:M40"/>
    <mergeCell ref="D43:E43"/>
    <mergeCell ref="D44:E44"/>
    <mergeCell ref="F44:K44"/>
    <mergeCell ref="E40:E41"/>
    <mergeCell ref="F40:G40"/>
    <mergeCell ref="H40:I40"/>
    <mergeCell ref="J40:K40"/>
    <mergeCell ref="D39:E39"/>
    <mergeCell ref="F39:K39"/>
    <mergeCell ref="L39:M39"/>
    <mergeCell ref="N39:O39"/>
    <mergeCell ref="P39:Q39"/>
    <mergeCell ref="L6:M6"/>
    <mergeCell ref="A6:A7"/>
    <mergeCell ref="A10:A11"/>
    <mergeCell ref="B10:C10"/>
    <mergeCell ref="D10:E10"/>
    <mergeCell ref="F10:G10"/>
    <mergeCell ref="H10:I10"/>
    <mergeCell ref="J10:K10"/>
    <mergeCell ref="L10:M10"/>
    <mergeCell ref="B6:C6"/>
    <mergeCell ref="D6:E6"/>
    <mergeCell ref="F6:G6"/>
    <mergeCell ref="H6:I6"/>
    <mergeCell ref="J6:K6"/>
    <mergeCell ref="J14:K14"/>
    <mergeCell ref="L14:M14"/>
    <mergeCell ref="A18:A19"/>
    <mergeCell ref="B18:C18"/>
    <mergeCell ref="D18:E18"/>
    <mergeCell ref="F18:G18"/>
    <mergeCell ref="H18:I18"/>
    <mergeCell ref="J18:K18"/>
    <mergeCell ref="L18:M18"/>
    <mergeCell ref="A14:A15"/>
    <mergeCell ref="B14:C14"/>
    <mergeCell ref="D14:E14"/>
    <mergeCell ref="F14:G14"/>
    <mergeCell ref="H14:I14"/>
    <mergeCell ref="J22:K22"/>
    <mergeCell ref="L22:M22"/>
    <mergeCell ref="A26:A27"/>
    <mergeCell ref="B26:C26"/>
    <mergeCell ref="D26:E26"/>
    <mergeCell ref="F26:G26"/>
    <mergeCell ref="H26:I26"/>
    <mergeCell ref="J26:K26"/>
    <mergeCell ref="L26:M26"/>
    <mergeCell ref="A22:A23"/>
    <mergeCell ref="B22:C22"/>
    <mergeCell ref="D22:E22"/>
    <mergeCell ref="F22:G22"/>
    <mergeCell ref="H22:I22"/>
  </mergeCells>
  <dataValidations count="6">
    <dataValidation type="list" allowBlank="1" showInputMessage="1" showErrorMessage="1" sqref="A8">
      <formula1>duelfuelengine</formula1>
    </dataValidation>
    <dataValidation type="list" allowBlank="1" showInputMessage="1" showErrorMessage="1" sqref="A12">
      <formula1>dlessthan10</formula1>
    </dataValidation>
    <dataValidation type="list" allowBlank="1" showInputMessage="1" showErrorMessage="1" sqref="A16">
      <formula1>dgreater10less15</formula1>
    </dataValidation>
    <dataValidation type="list" allowBlank="1" showInputMessage="1" showErrorMessage="1" sqref="A20">
      <formula1>dgreaterthan15lessthan20</formula1>
    </dataValidation>
    <dataValidation type="list" allowBlank="1" showInputMessage="1" showErrorMessage="1" sqref="A24">
      <formula1>dgreater20less25</formula1>
    </dataValidation>
    <dataValidation type="list" allowBlank="1" showInputMessage="1" showErrorMessage="1" sqref="A28">
      <formula1>dgreater25less30</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3"/>
  <dimension ref="A1:Q105"/>
  <sheetViews>
    <sheetView zoomScaleNormal="100" workbookViewId="0">
      <selection activeCell="H24" sqref="H24"/>
    </sheetView>
  </sheetViews>
  <sheetFormatPr defaultRowHeight="15"/>
  <cols>
    <col min="1" max="1" width="45.5703125" style="3" customWidth="1"/>
    <col min="2" max="2" width="14.5703125" customWidth="1"/>
    <col min="3" max="3" width="14" customWidth="1"/>
    <col min="4" max="4" width="10.28515625" customWidth="1"/>
    <col min="5" max="5" width="11.28515625" customWidth="1"/>
    <col min="7" max="7" width="11.85546875" customWidth="1"/>
    <col min="9" max="9" width="13.42578125" customWidth="1"/>
    <col min="11" max="11" width="15.7109375" customWidth="1"/>
    <col min="13" max="13" width="13.28515625" customWidth="1"/>
  </cols>
  <sheetData>
    <row r="1" spans="1:13" ht="15.75" thickBot="1"/>
    <row r="2" spans="1:13" ht="19.5" thickBot="1">
      <c r="A2" s="21" t="s">
        <v>221</v>
      </c>
      <c r="B2" s="23" t="s">
        <v>222</v>
      </c>
      <c r="C2" s="117">
        <v>178</v>
      </c>
      <c r="D2" s="20" t="s">
        <v>135</v>
      </c>
      <c r="E2" s="22">
        <f>C2*1.3410220888</f>
        <v>238.70193180639998</v>
      </c>
      <c r="F2" s="35" t="s">
        <v>134</v>
      </c>
      <c r="G2" s="3"/>
      <c r="H2" s="3"/>
      <c r="I2" s="3"/>
      <c r="J2" s="3"/>
      <c r="K2" s="3"/>
      <c r="L2" s="3"/>
      <c r="M2" s="3"/>
    </row>
    <row r="3" spans="1:13">
      <c r="B3" s="3"/>
      <c r="C3" s="3"/>
      <c r="D3" s="3"/>
      <c r="E3" s="3"/>
      <c r="F3" s="3"/>
      <c r="G3" s="3"/>
      <c r="H3" s="3"/>
      <c r="I3" s="3"/>
      <c r="J3" s="3"/>
      <c r="K3" s="3"/>
      <c r="L3" s="3"/>
      <c r="M3" s="3"/>
    </row>
    <row r="4" spans="1:13">
      <c r="B4" s="3"/>
      <c r="C4" s="3"/>
      <c r="D4" s="3"/>
      <c r="E4" s="3"/>
      <c r="F4" s="3"/>
      <c r="G4" s="3"/>
      <c r="H4" s="3"/>
      <c r="I4" s="3"/>
      <c r="J4" s="3"/>
      <c r="K4" s="3"/>
      <c r="L4" s="3"/>
      <c r="M4" s="3"/>
    </row>
    <row r="5" spans="1:13" ht="15.75" thickBot="1">
      <c r="A5" s="300" t="s">
        <v>220</v>
      </c>
      <c r="B5" s="3"/>
      <c r="C5" s="3"/>
      <c r="D5" s="3"/>
      <c r="E5" s="3"/>
      <c r="F5" s="3"/>
      <c r="G5" s="3"/>
      <c r="H5" s="3"/>
      <c r="I5" s="3"/>
      <c r="J5" s="3"/>
      <c r="K5" s="3"/>
      <c r="L5" s="3"/>
      <c r="M5" s="3"/>
    </row>
    <row r="6" spans="1:13" ht="16.5" customHeight="1" thickBot="1">
      <c r="A6" s="381" t="s">
        <v>339</v>
      </c>
      <c r="B6" s="382" t="s">
        <v>272</v>
      </c>
      <c r="C6" s="383"/>
      <c r="D6" s="384" t="s">
        <v>0</v>
      </c>
      <c r="E6" s="385"/>
      <c r="F6" s="382" t="s">
        <v>274</v>
      </c>
      <c r="G6" s="386"/>
      <c r="H6" s="382" t="s">
        <v>62</v>
      </c>
      <c r="I6" s="386"/>
      <c r="J6" s="382" t="s">
        <v>275</v>
      </c>
      <c r="K6" s="386"/>
      <c r="L6" s="383" t="s">
        <v>276</v>
      </c>
      <c r="M6" s="386"/>
    </row>
    <row r="7" spans="1:13" ht="15.75">
      <c r="A7" s="381"/>
      <c r="B7" s="1" t="s">
        <v>1</v>
      </c>
      <c r="C7" s="31" t="s">
        <v>2</v>
      </c>
      <c r="D7" s="32" t="s">
        <v>1</v>
      </c>
      <c r="E7" s="31" t="s">
        <v>2</v>
      </c>
      <c r="F7" s="32" t="s">
        <v>1</v>
      </c>
      <c r="G7" s="31" t="s">
        <v>2</v>
      </c>
      <c r="H7" s="32" t="s">
        <v>1</v>
      </c>
      <c r="I7" s="31" t="s">
        <v>2</v>
      </c>
      <c r="J7" s="32" t="s">
        <v>1</v>
      </c>
      <c r="K7" s="31" t="s">
        <v>2</v>
      </c>
      <c r="L7" s="32" t="s">
        <v>1</v>
      </c>
      <c r="M7" s="2" t="s">
        <v>2</v>
      </c>
    </row>
    <row r="8" spans="1:13" ht="15.75">
      <c r="A8" s="259" t="s">
        <v>142</v>
      </c>
      <c r="B8" s="33">
        <f>VLOOKUP($A$8,A33:Q95,6,FALSE)</f>
        <v>6.45E-3</v>
      </c>
      <c r="C8" s="33">
        <f>VLOOKUP($A$8,A33:Q95,7,FALSE)</f>
        <v>0.79700000000000004</v>
      </c>
      <c r="D8" s="33">
        <f>VLOOKUP($A$8,A33:Q95,8,FALSE)</f>
        <v>5.7299999999999999E-3</v>
      </c>
      <c r="E8" s="33">
        <f>VLOOKUP($A$8,A33:Q95,9,FALSE)</f>
        <v>0.70899999999999996</v>
      </c>
      <c r="F8" s="33">
        <f>VLOOKUP($A$8,A33:Q95,10,FALSE)</f>
        <v>1.26E-5</v>
      </c>
      <c r="G8" s="33">
        <f>VLOOKUP($A$8,A33:Q95,11,FALSE)</f>
        <v>1.5499999999999999E-3</v>
      </c>
      <c r="H8" s="33">
        <f>VLOOKUP($A$8,A33:Q95,12,FALSE)</f>
        <v>1.7799999999999999E-4</v>
      </c>
      <c r="I8" s="33">
        <f>VLOOKUP($A$8,A33:Q95,13,FALSE)</f>
        <v>2.2100000000000002E-2</v>
      </c>
      <c r="J8" s="33">
        <f>VLOOKUP($A$8,A33:Q95,14,FALSE)</f>
        <v>3.3100000000000002E-4</v>
      </c>
      <c r="K8" s="33">
        <f>VLOOKUP($A$8,A33:Q95,15,FALSE)</f>
        <v>4.0899999999999999E-2</v>
      </c>
      <c r="L8" s="33">
        <f>VLOOKUP($A$8,A33:Q95,16,FALSE)</f>
        <v>3.3100000000000002E-4</v>
      </c>
      <c r="M8" s="33">
        <f>VLOOKUP($A$8,A33:Q95,17,FALSE)</f>
        <v>4.0899999999999999E-2</v>
      </c>
    </row>
    <row r="9" spans="1:13" ht="15.75" thickBot="1"/>
    <row r="10" spans="1:13" ht="16.5" customHeight="1" thickBot="1">
      <c r="A10" s="381" t="s">
        <v>335</v>
      </c>
      <c r="B10" s="382" t="s">
        <v>272</v>
      </c>
      <c r="C10" s="383"/>
      <c r="D10" s="384" t="s">
        <v>0</v>
      </c>
      <c r="E10" s="385"/>
      <c r="F10" s="382" t="s">
        <v>274</v>
      </c>
      <c r="G10" s="386"/>
      <c r="H10" s="382" t="s">
        <v>62</v>
      </c>
      <c r="I10" s="386"/>
      <c r="J10" s="382" t="s">
        <v>275</v>
      </c>
      <c r="K10" s="386"/>
      <c r="L10" s="383" t="s">
        <v>276</v>
      </c>
      <c r="M10" s="386"/>
    </row>
    <row r="11" spans="1:13" ht="15.75">
      <c r="A11" s="381"/>
      <c r="B11" s="1" t="s">
        <v>1</v>
      </c>
      <c r="C11" s="31" t="s">
        <v>2</v>
      </c>
      <c r="D11" s="32" t="s">
        <v>1</v>
      </c>
      <c r="E11" s="31" t="s">
        <v>2</v>
      </c>
      <c r="F11" s="32" t="s">
        <v>1</v>
      </c>
      <c r="G11" s="31" t="s">
        <v>2</v>
      </c>
      <c r="H11" s="32" t="s">
        <v>1</v>
      </c>
      <c r="I11" s="31" t="s">
        <v>2</v>
      </c>
      <c r="J11" s="32" t="s">
        <v>1</v>
      </c>
      <c r="K11" s="31" t="s">
        <v>2</v>
      </c>
      <c r="L11" s="32" t="s">
        <v>1</v>
      </c>
      <c r="M11" s="2" t="s">
        <v>2</v>
      </c>
    </row>
    <row r="12" spans="1:13" ht="15.75">
      <c r="A12" s="259" t="s">
        <v>246</v>
      </c>
      <c r="B12" s="33">
        <f>VLOOKUP($A$12,A33:Q95,6,FALSE)</f>
        <v>1.2500000000000001E-2</v>
      </c>
      <c r="C12" s="33">
        <f>VLOOKUP($A$12,A33:Q95,7,FALSE)</f>
        <v>1.54</v>
      </c>
      <c r="D12" s="33">
        <f>VLOOKUP($A$12,A33:Q95,8,FALSE)</f>
        <v>8.1600000000000006E-3</v>
      </c>
      <c r="E12" s="33">
        <f>VLOOKUP($A$12,A33:Q95,9,FALSE)</f>
        <v>1.01</v>
      </c>
      <c r="F12" s="33">
        <f>VLOOKUP($A$12,A33:Q95,10,FALSE)</f>
        <v>1.26E-5</v>
      </c>
      <c r="G12" s="33">
        <f>VLOOKUP($A$12,A33:Q95,11,FALSE)</f>
        <v>1.5499999999999999E-3</v>
      </c>
      <c r="H12" s="33">
        <f>VLOOKUP($A$12,A33:Q95,12,FALSE)</f>
        <v>3.4499999999999998E-4</v>
      </c>
      <c r="I12" s="33">
        <f>VLOOKUP($A$12,A33:Q95,13,FALSE)</f>
        <v>4.2599999999999999E-2</v>
      </c>
      <c r="J12" s="33">
        <f>VLOOKUP($A$12,A33:Q95,14,FALSE)</f>
        <v>2.2000000000000001E-4</v>
      </c>
      <c r="K12" s="33">
        <f>VLOOKUP($A$12,A33:Q95,15,FALSE)</f>
        <v>2.7300000000000001E-2</v>
      </c>
      <c r="L12" s="33">
        <f>VLOOKUP($A$12,A33:Q95,16,FALSE)</f>
        <v>2.2000000000000001E-4</v>
      </c>
      <c r="M12" s="33">
        <f>VLOOKUP($A$12,A33:Q95,17,FALSE)</f>
        <v>2.7300000000000001E-2</v>
      </c>
    </row>
    <row r="13" spans="1:13" ht="15.75" thickBot="1">
      <c r="B13" s="3"/>
      <c r="C13" s="3"/>
      <c r="D13" s="3"/>
      <c r="E13" s="3"/>
      <c r="F13" s="3"/>
      <c r="G13" s="3"/>
      <c r="H13" s="3"/>
      <c r="I13" s="3"/>
      <c r="J13" s="3"/>
      <c r="K13" s="3"/>
      <c r="L13" s="3"/>
      <c r="M13" s="3"/>
    </row>
    <row r="14" spans="1:13" ht="16.5" customHeight="1" thickBot="1">
      <c r="A14" s="381" t="s">
        <v>336</v>
      </c>
      <c r="B14" s="382" t="s">
        <v>272</v>
      </c>
      <c r="C14" s="383"/>
      <c r="D14" s="384" t="s">
        <v>0</v>
      </c>
      <c r="E14" s="385"/>
      <c r="F14" s="382" t="s">
        <v>274</v>
      </c>
      <c r="G14" s="386"/>
      <c r="H14" s="382" t="s">
        <v>62</v>
      </c>
      <c r="I14" s="386"/>
      <c r="J14" s="382" t="s">
        <v>275</v>
      </c>
      <c r="K14" s="386"/>
      <c r="L14" s="383" t="s">
        <v>276</v>
      </c>
      <c r="M14" s="386"/>
    </row>
    <row r="15" spans="1:13" ht="15.75">
      <c r="A15" s="381"/>
      <c r="B15" s="1" t="s">
        <v>1</v>
      </c>
      <c r="C15" s="31" t="s">
        <v>2</v>
      </c>
      <c r="D15" s="32" t="s">
        <v>1</v>
      </c>
      <c r="E15" s="31" t="s">
        <v>2</v>
      </c>
      <c r="F15" s="32" t="s">
        <v>1</v>
      </c>
      <c r="G15" s="31" t="s">
        <v>2</v>
      </c>
      <c r="H15" s="32" t="s">
        <v>1</v>
      </c>
      <c r="I15" s="31" t="s">
        <v>2</v>
      </c>
      <c r="J15" s="32" t="s">
        <v>1</v>
      </c>
      <c r="K15" s="31" t="s">
        <v>2</v>
      </c>
      <c r="L15" s="32" t="s">
        <v>1</v>
      </c>
      <c r="M15" s="2" t="s">
        <v>2</v>
      </c>
    </row>
    <row r="16" spans="1:13" ht="15.75">
      <c r="A16" s="259" t="s">
        <v>285</v>
      </c>
      <c r="B16" s="33">
        <f>VLOOKUP($A$16,A33:Q95,6,FALSE)</f>
        <v>1.3299999999999999E-2</v>
      </c>
      <c r="C16" s="33">
        <f>VLOOKUP($A$16,A33:Q95,7,FALSE)</f>
        <v>1.65</v>
      </c>
      <c r="D16" s="33">
        <f>VLOOKUP($A$16,A33:Q95,8,FALSE)</f>
        <v>8.1600000000000006E-3</v>
      </c>
      <c r="E16" s="33">
        <f>VLOOKUP($A$16,A33:Q95,9,FALSE)</f>
        <v>1.01</v>
      </c>
      <c r="F16" s="33">
        <f>VLOOKUP($A$16,A33:Q95,10,FALSE)</f>
        <v>1.26E-5</v>
      </c>
      <c r="G16" s="33">
        <f>VLOOKUP($A$16,A33:Q95,11,FALSE)</f>
        <v>1.5499999999999999E-3</v>
      </c>
      <c r="H16" s="33">
        <f>VLOOKUP($A$16,A33:Q95,12,FALSE)</f>
        <v>1.0399999999999999E-3</v>
      </c>
      <c r="I16" s="33">
        <f>VLOOKUP($A$16,A33:Q95,13,FALSE)</f>
        <v>0.129</v>
      </c>
      <c r="J16" s="33">
        <f>VLOOKUP($A$16,A33:Q95,14,FALSE)</f>
        <v>8.1599999999999999E-4</v>
      </c>
      <c r="K16" s="33">
        <f>VLOOKUP($A$16,A33:Q95,15,FALSE)</f>
        <v>0.10100000000000001</v>
      </c>
      <c r="L16" s="33">
        <f>VLOOKUP($A$16,A33:Q95,16,FALSE)</f>
        <v>8.1599999999999999E-4</v>
      </c>
      <c r="M16" s="33">
        <f>VLOOKUP($A$16,A33:Q95,17,FALSE)</f>
        <v>0.10100000000000001</v>
      </c>
    </row>
    <row r="17" spans="1:17" ht="15.75" thickBot="1">
      <c r="B17" s="3"/>
      <c r="C17" s="3"/>
      <c r="D17" s="3"/>
      <c r="E17" s="3"/>
      <c r="F17" s="3"/>
      <c r="G17" s="3"/>
      <c r="H17" s="3"/>
      <c r="I17" s="3"/>
      <c r="J17" s="3"/>
      <c r="K17" s="3"/>
      <c r="L17" s="3"/>
      <c r="M17" s="3"/>
    </row>
    <row r="18" spans="1:17" ht="16.5" customHeight="1" thickBot="1">
      <c r="A18" s="381" t="s">
        <v>337</v>
      </c>
      <c r="B18" s="382" t="s">
        <v>272</v>
      </c>
      <c r="C18" s="383"/>
      <c r="D18" s="384" t="s">
        <v>0</v>
      </c>
      <c r="E18" s="385"/>
      <c r="F18" s="382" t="s">
        <v>274</v>
      </c>
      <c r="G18" s="386"/>
      <c r="H18" s="382" t="s">
        <v>62</v>
      </c>
      <c r="I18" s="386"/>
      <c r="J18" s="382" t="s">
        <v>275</v>
      </c>
      <c r="K18" s="386"/>
      <c r="L18" s="383" t="s">
        <v>276</v>
      </c>
      <c r="M18" s="386"/>
    </row>
    <row r="19" spans="1:17" ht="15.75">
      <c r="A19" s="381"/>
      <c r="B19" s="1" t="s">
        <v>1</v>
      </c>
      <c r="C19" s="31" t="s">
        <v>2</v>
      </c>
      <c r="D19" s="32" t="s">
        <v>1</v>
      </c>
      <c r="E19" s="31" t="s">
        <v>2</v>
      </c>
      <c r="F19" s="32" t="s">
        <v>1</v>
      </c>
      <c r="G19" s="31" t="s">
        <v>2</v>
      </c>
      <c r="H19" s="32" t="s">
        <v>1</v>
      </c>
      <c r="I19" s="31" t="s">
        <v>2</v>
      </c>
      <c r="J19" s="32" t="s">
        <v>1</v>
      </c>
      <c r="K19" s="31" t="s">
        <v>2</v>
      </c>
      <c r="L19" s="32" t="s">
        <v>1</v>
      </c>
      <c r="M19" s="2" t="s">
        <v>2</v>
      </c>
    </row>
    <row r="20" spans="1:17" ht="15.75">
      <c r="A20" s="259" t="s">
        <v>283</v>
      </c>
      <c r="B20" s="33">
        <f>VLOOKUP($A$20,A33:Q95,6,FALSE)</f>
        <v>1.4999999999999999E-2</v>
      </c>
      <c r="C20" s="33">
        <f>VLOOKUP($A$20,A33:Q95,7,FALSE)</f>
        <v>1.85</v>
      </c>
      <c r="D20" s="33">
        <f>VLOOKUP($A$20,A33:Q95,8,FALSE)</f>
        <v>8.1600000000000006E-3</v>
      </c>
      <c r="E20" s="33">
        <f>VLOOKUP($A$20,A33:Q95,9,FALSE)</f>
        <v>1.01</v>
      </c>
      <c r="F20" s="33">
        <f>VLOOKUP($A$20,A33:Q95,10,FALSE)</f>
        <v>1.26E-5</v>
      </c>
      <c r="G20" s="33">
        <f>VLOOKUP($A$20,A33:Q95,11,FALSE)</f>
        <v>1.5499999999999999E-3</v>
      </c>
      <c r="H20" s="33">
        <f>VLOOKUP($A$20,A33:Q95,12,FALSE)</f>
        <v>1.17E-3</v>
      </c>
      <c r="I20" s="33">
        <f>VLOOKUP($A$20,A33:Q95,13,FALSE)</f>
        <v>0.14499999999999999</v>
      </c>
      <c r="J20" s="33">
        <f>VLOOKUP($A$20,A33:Q95,14,FALSE)</f>
        <v>8.1599999999999999E-4</v>
      </c>
      <c r="K20" s="33">
        <f>VLOOKUP($A$20,A33:Q95,15,FALSE)</f>
        <v>0.10100000000000001</v>
      </c>
      <c r="L20" s="33">
        <f>VLOOKUP($A$20,A33:Q95,16,FALSE)</f>
        <v>8.1599999999999999E-4</v>
      </c>
      <c r="M20" s="33">
        <f>VLOOKUP($A$20,A33:Q95,17,FALSE)</f>
        <v>0.10100000000000001</v>
      </c>
    </row>
    <row r="21" spans="1:17" ht="15.75" thickBot="1">
      <c r="B21" s="3"/>
      <c r="C21" s="3"/>
      <c r="D21" s="3"/>
      <c r="E21" s="3"/>
      <c r="F21" s="3"/>
      <c r="G21" s="3"/>
      <c r="H21" s="3"/>
      <c r="I21" s="3"/>
      <c r="J21" s="3"/>
      <c r="K21" s="3"/>
      <c r="L21" s="3"/>
      <c r="M21" s="3"/>
    </row>
    <row r="22" spans="1:17" ht="16.5" customHeight="1" thickBot="1">
      <c r="A22" s="381" t="s">
        <v>338</v>
      </c>
      <c r="B22" s="382" t="s">
        <v>272</v>
      </c>
      <c r="C22" s="383"/>
      <c r="D22" s="384" t="s">
        <v>0</v>
      </c>
      <c r="E22" s="385"/>
      <c r="F22" s="382" t="s">
        <v>274</v>
      </c>
      <c r="G22" s="386"/>
      <c r="H22" s="382" t="s">
        <v>62</v>
      </c>
      <c r="I22" s="386"/>
      <c r="J22" s="382" t="s">
        <v>275</v>
      </c>
      <c r="K22" s="386"/>
      <c r="L22" s="383" t="s">
        <v>276</v>
      </c>
      <c r="M22" s="386"/>
    </row>
    <row r="23" spans="1:17" ht="15.75">
      <c r="A23" s="381"/>
      <c r="B23" s="1" t="s">
        <v>1</v>
      </c>
      <c r="C23" s="31" t="s">
        <v>2</v>
      </c>
      <c r="D23" s="32" t="s">
        <v>1</v>
      </c>
      <c r="E23" s="31" t="s">
        <v>2</v>
      </c>
      <c r="F23" s="32" t="s">
        <v>1</v>
      </c>
      <c r="G23" s="31" t="s">
        <v>2</v>
      </c>
      <c r="H23" s="32" t="s">
        <v>1</v>
      </c>
      <c r="I23" s="31" t="s">
        <v>2</v>
      </c>
      <c r="J23" s="32" t="s">
        <v>1</v>
      </c>
      <c r="K23" s="31" t="s">
        <v>2</v>
      </c>
      <c r="L23" s="32" t="s">
        <v>1</v>
      </c>
      <c r="M23" s="2" t="s">
        <v>2</v>
      </c>
    </row>
    <row r="24" spans="1:17" ht="15.75">
      <c r="A24" s="259" t="s">
        <v>292</v>
      </c>
      <c r="B24" s="33">
        <f>VLOOKUP($A$24,A33:Q95,6,FALSE)</f>
        <v>1.7600000000000001E-2</v>
      </c>
      <c r="C24" s="33">
        <f>VLOOKUP($A$24,A33:Q95,7,FALSE)</f>
        <v>2.1800000000000002</v>
      </c>
      <c r="D24" s="33">
        <f>VLOOKUP($A$24,A33:Q95,8,FALSE)</f>
        <v>8.1600000000000006E-3</v>
      </c>
      <c r="E24" s="33">
        <f>VLOOKUP($A$24,A33:Q95,9,FALSE)</f>
        <v>1.01</v>
      </c>
      <c r="F24" s="33">
        <f>VLOOKUP($A$24,A33:Q95,10,FALSE)</f>
        <v>1.26E-5</v>
      </c>
      <c r="G24" s="33">
        <f>VLOOKUP($A$24,A33:Q95,11,FALSE)</f>
        <v>1.5499999999999999E-3</v>
      </c>
      <c r="H24" s="33">
        <f>VLOOKUP($A$24,A33:Q95,12,FALSE)</f>
        <v>4.8799999999999999E-4</v>
      </c>
      <c r="I24" s="33">
        <f>VLOOKUP($A$24,A33:Q95,13,FALSE)</f>
        <v>6.0299999999999999E-2</v>
      </c>
      <c r="J24" s="33">
        <f>VLOOKUP($A$24,A33:Q95,14,FALSE)</f>
        <v>8.1599999999999999E-4</v>
      </c>
      <c r="K24" s="33">
        <f>VLOOKUP($A$24,A33:Q95,15,FALSE)</f>
        <v>0.10100000000000001</v>
      </c>
      <c r="L24" s="33">
        <f>VLOOKUP($A$24,A33:Q95,16,FALSE)</f>
        <v>8.1599999999999999E-4</v>
      </c>
      <c r="M24" s="33">
        <f>VLOOKUP($A$24,A33:Q95,17,FALSE)</f>
        <v>0.10100000000000001</v>
      </c>
    </row>
    <row r="28" spans="1:17">
      <c r="I28" s="298" t="s">
        <v>344</v>
      </c>
    </row>
    <row r="30" spans="1:17" ht="15.75">
      <c r="C30" s="380" t="s">
        <v>61</v>
      </c>
      <c r="D30" s="380"/>
      <c r="E30" s="380"/>
      <c r="F30" s="380"/>
      <c r="G30" s="380"/>
      <c r="H30" s="380"/>
      <c r="I30" s="380"/>
      <c r="J30" s="380"/>
      <c r="K30" s="380"/>
      <c r="L30" s="380"/>
      <c r="M30" s="380"/>
      <c r="N30" s="380"/>
      <c r="O30" s="380"/>
      <c r="P30" s="380"/>
    </row>
    <row r="31" spans="1:17" ht="15.75" thickBot="1"/>
    <row r="32" spans="1:17" ht="15.75" thickBot="1">
      <c r="B32" s="37"/>
      <c r="C32" s="38"/>
      <c r="D32" s="373"/>
      <c r="E32" s="373"/>
      <c r="F32" s="379" t="s">
        <v>6</v>
      </c>
      <c r="G32" s="379"/>
      <c r="H32" s="379"/>
      <c r="I32" s="379"/>
      <c r="J32" s="379"/>
      <c r="K32" s="379"/>
      <c r="L32" s="373"/>
      <c r="M32" s="373"/>
      <c r="N32" s="373"/>
      <c r="O32" s="373"/>
      <c r="P32" s="373"/>
      <c r="Q32" s="374"/>
    </row>
    <row r="33" spans="1:17" ht="22.5" customHeight="1" thickBot="1">
      <c r="B33" s="39" t="s">
        <v>7</v>
      </c>
      <c r="C33" s="40" t="s">
        <v>9</v>
      </c>
      <c r="D33" s="40" t="s">
        <v>3</v>
      </c>
      <c r="E33" s="375" t="s">
        <v>12</v>
      </c>
      <c r="F33" s="371" t="s">
        <v>277</v>
      </c>
      <c r="G33" s="372"/>
      <c r="H33" s="377" t="s">
        <v>13</v>
      </c>
      <c r="I33" s="378"/>
      <c r="J33" s="371" t="s">
        <v>278</v>
      </c>
      <c r="K33" s="372"/>
      <c r="L33" s="371" t="s">
        <v>62</v>
      </c>
      <c r="M33" s="372"/>
      <c r="N33" s="371" t="s">
        <v>279</v>
      </c>
      <c r="O33" s="372"/>
      <c r="P33" s="371" t="s">
        <v>280</v>
      </c>
      <c r="Q33" s="372"/>
    </row>
    <row r="34" spans="1:17" ht="15.75" thickBot="1">
      <c r="A34" s="3" t="s">
        <v>340</v>
      </c>
      <c r="B34" s="41" t="s">
        <v>8</v>
      </c>
      <c r="C34" s="42" t="s">
        <v>10</v>
      </c>
      <c r="D34" s="42" t="s">
        <v>11</v>
      </c>
      <c r="E34" s="376"/>
      <c r="F34" s="43" t="s">
        <v>14</v>
      </c>
      <c r="G34" s="42" t="s">
        <v>15</v>
      </c>
      <c r="H34" s="43" t="s">
        <v>14</v>
      </c>
      <c r="I34" s="42" t="s">
        <v>15</v>
      </c>
      <c r="J34" s="43" t="s">
        <v>14</v>
      </c>
      <c r="K34" s="42" t="s">
        <v>15</v>
      </c>
      <c r="L34" s="43" t="s">
        <v>14</v>
      </c>
      <c r="M34" s="42" t="s">
        <v>15</v>
      </c>
      <c r="N34" s="43" t="s">
        <v>14</v>
      </c>
      <c r="O34" s="42" t="s">
        <v>15</v>
      </c>
      <c r="P34" s="43" t="s">
        <v>14</v>
      </c>
      <c r="Q34" s="42" t="s">
        <v>15</v>
      </c>
    </row>
    <row r="35" spans="1:17" ht="15.75" customHeight="1" thickBot="1">
      <c r="A35" s="34" t="s">
        <v>153</v>
      </c>
      <c r="B35" s="391" t="s">
        <v>19</v>
      </c>
      <c r="C35" s="126" t="s">
        <v>20</v>
      </c>
      <c r="D35" s="199" t="s">
        <v>21</v>
      </c>
      <c r="E35" s="200" t="s">
        <v>22</v>
      </c>
      <c r="F35" s="186">
        <v>3.5700000000000003E-2</v>
      </c>
      <c r="G35" s="187">
        <v>4.41</v>
      </c>
      <c r="H35" s="186">
        <v>7.6800000000000002E-3</v>
      </c>
      <c r="I35" s="187">
        <v>0.95</v>
      </c>
      <c r="J35" s="24">
        <v>1.26E-5</v>
      </c>
      <c r="K35" s="25">
        <v>1.5499999999999999E-3</v>
      </c>
      <c r="L35" s="186">
        <v>2.7899999999999999E-3</v>
      </c>
      <c r="M35" s="187">
        <v>0.34399999999999997</v>
      </c>
      <c r="N35" s="186">
        <v>2.5100000000000001E-3</v>
      </c>
      <c r="O35" s="187">
        <v>0.31</v>
      </c>
      <c r="P35" s="186">
        <v>2.5100000000000001E-3</v>
      </c>
      <c r="Q35" s="187">
        <v>0.31</v>
      </c>
    </row>
    <row r="36" spans="1:17" ht="15.75" customHeight="1" thickBot="1">
      <c r="A36" s="34" t="s">
        <v>137</v>
      </c>
      <c r="B36" s="392"/>
      <c r="C36" s="364" t="s">
        <v>53</v>
      </c>
      <c r="D36" s="364" t="s">
        <v>25</v>
      </c>
      <c r="E36" s="8" t="s">
        <v>23</v>
      </c>
      <c r="F36" s="9">
        <v>1.6E-2</v>
      </c>
      <c r="G36" s="10">
        <v>1.98</v>
      </c>
      <c r="H36" s="9">
        <v>1.32E-2</v>
      </c>
      <c r="I36" s="10">
        <v>1.64</v>
      </c>
      <c r="J36" s="9">
        <v>1.26E-5</v>
      </c>
      <c r="K36" s="10">
        <v>1.5499999999999999E-3</v>
      </c>
      <c r="L36" s="9">
        <v>1.25E-3</v>
      </c>
      <c r="M36" s="10">
        <v>0.155</v>
      </c>
      <c r="N36" s="9">
        <v>1.65E-3</v>
      </c>
      <c r="O36" s="10">
        <v>0.20399999999999999</v>
      </c>
      <c r="P36" s="9">
        <v>1.65E-3</v>
      </c>
      <c r="Q36" s="10">
        <v>0.20399999999999999</v>
      </c>
    </row>
    <row r="37" spans="1:17" ht="15.75" customHeight="1" thickBot="1">
      <c r="A37" s="34" t="s">
        <v>138</v>
      </c>
      <c r="B37" s="392"/>
      <c r="C37" s="365"/>
      <c r="D37" s="365"/>
      <c r="E37" s="11">
        <v>2007</v>
      </c>
      <c r="F37" s="12">
        <v>1.15E-2</v>
      </c>
      <c r="G37" s="13">
        <v>1.42</v>
      </c>
      <c r="H37" s="12">
        <v>1.32E-2</v>
      </c>
      <c r="I37" s="13">
        <v>1.64</v>
      </c>
      <c r="J37" s="12">
        <v>1.26E-5</v>
      </c>
      <c r="K37" s="13">
        <v>1.5499999999999999E-3</v>
      </c>
      <c r="L37" s="12">
        <v>8.9899999999999995E-4</v>
      </c>
      <c r="M37" s="13">
        <v>0.111</v>
      </c>
      <c r="N37" s="12">
        <v>1.32E-3</v>
      </c>
      <c r="O37" s="13">
        <v>0.16400000000000001</v>
      </c>
      <c r="P37" s="12">
        <v>1.32E-3</v>
      </c>
      <c r="Q37" s="13">
        <v>0.16400000000000001</v>
      </c>
    </row>
    <row r="38" spans="1:17" ht="15.75" customHeight="1" thickBot="1">
      <c r="A38" s="34" t="s">
        <v>139</v>
      </c>
      <c r="B38" s="392"/>
      <c r="C38" s="366"/>
      <c r="D38" s="366"/>
      <c r="E38" s="14">
        <v>2008</v>
      </c>
      <c r="F38" s="15">
        <v>1.15E-2</v>
      </c>
      <c r="G38" s="16">
        <v>1.42</v>
      </c>
      <c r="H38" s="15">
        <v>1.32E-2</v>
      </c>
      <c r="I38" s="16">
        <v>1.64</v>
      </c>
      <c r="J38" s="15">
        <v>1.26E-5</v>
      </c>
      <c r="K38" s="16">
        <v>1.5499999999999999E-3</v>
      </c>
      <c r="L38" s="15">
        <v>8.9899999999999995E-4</v>
      </c>
      <c r="M38" s="16">
        <v>0.111</v>
      </c>
      <c r="N38" s="15">
        <v>6.6100000000000002E-4</v>
      </c>
      <c r="O38" s="16">
        <v>8.1799999999999998E-2</v>
      </c>
      <c r="P38" s="15">
        <v>6.6100000000000002E-4</v>
      </c>
      <c r="Q38" s="16">
        <v>8.1799999999999998E-2</v>
      </c>
    </row>
    <row r="39" spans="1:17" ht="15.75" customHeight="1" thickBot="1">
      <c r="A39" s="34" t="s">
        <v>154</v>
      </c>
      <c r="B39" s="392"/>
      <c r="C39" s="364" t="s">
        <v>26</v>
      </c>
      <c r="D39" s="364" t="s">
        <v>25</v>
      </c>
      <c r="E39" s="11" t="s">
        <v>23</v>
      </c>
      <c r="F39" s="12">
        <v>1.46E-2</v>
      </c>
      <c r="G39" s="13">
        <v>1.8</v>
      </c>
      <c r="H39" s="12">
        <v>1.0800000000000001E-2</v>
      </c>
      <c r="I39" s="13">
        <v>1.34</v>
      </c>
      <c r="J39" s="12">
        <v>1.26E-5</v>
      </c>
      <c r="K39" s="13">
        <v>1.5499999999999999E-3</v>
      </c>
      <c r="L39" s="12">
        <v>1.14E-3</v>
      </c>
      <c r="M39" s="13">
        <v>0.14099999999999999</v>
      </c>
      <c r="N39" s="12">
        <v>1.32E-3</v>
      </c>
      <c r="O39" s="13">
        <v>0.16400000000000001</v>
      </c>
      <c r="P39" s="12">
        <v>1.32E-3</v>
      </c>
      <c r="Q39" s="13">
        <v>0.16400000000000001</v>
      </c>
    </row>
    <row r="40" spans="1:17" ht="15.75" customHeight="1" thickBot="1">
      <c r="A40" s="34" t="s">
        <v>155</v>
      </c>
      <c r="B40" s="392"/>
      <c r="C40" s="365"/>
      <c r="D40" s="365"/>
      <c r="E40" s="8">
        <v>2007</v>
      </c>
      <c r="F40" s="9">
        <v>1.15E-2</v>
      </c>
      <c r="G40" s="10">
        <v>1.42</v>
      </c>
      <c r="H40" s="9">
        <v>1.0800000000000001E-2</v>
      </c>
      <c r="I40" s="10">
        <v>1.34</v>
      </c>
      <c r="J40" s="9">
        <v>1.26E-5</v>
      </c>
      <c r="K40" s="10">
        <v>1.5499999999999999E-3</v>
      </c>
      <c r="L40" s="9">
        <v>8.9899999999999995E-4</v>
      </c>
      <c r="M40" s="10">
        <v>0.111</v>
      </c>
      <c r="N40" s="9">
        <v>1.32E-3</v>
      </c>
      <c r="O40" s="10">
        <v>0.16400000000000001</v>
      </c>
      <c r="P40" s="9">
        <v>1.32E-3</v>
      </c>
      <c r="Q40" s="10">
        <v>0.16400000000000001</v>
      </c>
    </row>
    <row r="41" spans="1:17" ht="15.75" customHeight="1" thickBot="1">
      <c r="A41" s="34" t="s">
        <v>156</v>
      </c>
      <c r="B41" s="392"/>
      <c r="C41" s="366"/>
      <c r="D41" s="366"/>
      <c r="E41" s="17">
        <v>2008</v>
      </c>
      <c r="F41" s="6">
        <v>1.15E-2</v>
      </c>
      <c r="G41" s="7">
        <v>1.42</v>
      </c>
      <c r="H41" s="6">
        <v>1.0800000000000001E-2</v>
      </c>
      <c r="I41" s="7">
        <v>1.34</v>
      </c>
      <c r="J41" s="6">
        <v>1.26E-5</v>
      </c>
      <c r="K41" s="7">
        <v>1.5499999999999999E-3</v>
      </c>
      <c r="L41" s="6">
        <v>8.9899999999999995E-4</v>
      </c>
      <c r="M41" s="7">
        <v>0.111</v>
      </c>
      <c r="N41" s="6">
        <v>6.6100000000000002E-4</v>
      </c>
      <c r="O41" s="7">
        <v>8.1799999999999998E-2</v>
      </c>
      <c r="P41" s="6">
        <v>6.6100000000000002E-4</v>
      </c>
      <c r="Q41" s="7">
        <v>8.1799999999999998E-2</v>
      </c>
    </row>
    <row r="42" spans="1:17" ht="15.75" customHeight="1" thickBot="1">
      <c r="A42" s="34" t="s">
        <v>226</v>
      </c>
      <c r="B42" s="392"/>
      <c r="C42" s="364" t="s">
        <v>54</v>
      </c>
      <c r="D42" s="364" t="s">
        <v>25</v>
      </c>
      <c r="E42" s="8" t="s">
        <v>23</v>
      </c>
      <c r="F42" s="9">
        <v>1.46E-2</v>
      </c>
      <c r="G42" s="10">
        <v>1.8</v>
      </c>
      <c r="H42" s="9">
        <v>9.0399999999999994E-3</v>
      </c>
      <c r="I42" s="10">
        <v>1.1200000000000001</v>
      </c>
      <c r="J42" s="9">
        <v>1.26E-5</v>
      </c>
      <c r="K42" s="10">
        <v>1.5499999999999999E-3</v>
      </c>
      <c r="L42" s="9">
        <v>1.14E-3</v>
      </c>
      <c r="M42" s="10">
        <v>0.14099999999999999</v>
      </c>
      <c r="N42" s="9">
        <v>1.32E-3</v>
      </c>
      <c r="O42" s="10">
        <v>0.16400000000000001</v>
      </c>
      <c r="P42" s="9">
        <v>1.32E-3</v>
      </c>
      <c r="Q42" s="10">
        <v>0.16400000000000001</v>
      </c>
    </row>
    <row r="43" spans="1:17" ht="15.75" customHeight="1" thickBot="1">
      <c r="A43" s="34" t="s">
        <v>227</v>
      </c>
      <c r="B43" s="392"/>
      <c r="C43" s="365"/>
      <c r="D43" s="365"/>
      <c r="E43" s="11">
        <v>2007</v>
      </c>
      <c r="F43" s="12">
        <v>1.15E-2</v>
      </c>
      <c r="G43" s="13">
        <v>1.42</v>
      </c>
      <c r="H43" s="12">
        <v>9.0399999999999994E-3</v>
      </c>
      <c r="I43" s="13">
        <v>1.1200000000000001</v>
      </c>
      <c r="J43" s="12">
        <v>1.26E-5</v>
      </c>
      <c r="K43" s="13">
        <v>1.5499999999999999E-3</v>
      </c>
      <c r="L43" s="12">
        <v>8.9899999999999995E-4</v>
      </c>
      <c r="M43" s="13">
        <v>0.111</v>
      </c>
      <c r="N43" s="12">
        <v>9.9200000000000004E-4</v>
      </c>
      <c r="O43" s="13">
        <v>0.123</v>
      </c>
      <c r="P43" s="12">
        <v>9.9200000000000004E-4</v>
      </c>
      <c r="Q43" s="13">
        <v>0.123</v>
      </c>
    </row>
    <row r="44" spans="1:17" ht="15.75" customHeight="1" thickBot="1">
      <c r="A44" s="34" t="s">
        <v>228</v>
      </c>
      <c r="B44" s="392"/>
      <c r="C44" s="366"/>
      <c r="D44" s="366"/>
      <c r="E44" s="202">
        <v>2008</v>
      </c>
      <c r="F44" s="15">
        <v>1.15E-2</v>
      </c>
      <c r="G44" s="16">
        <v>1.42</v>
      </c>
      <c r="H44" s="15">
        <v>9.0399999999999994E-3</v>
      </c>
      <c r="I44" s="16">
        <v>1.1200000000000001</v>
      </c>
      <c r="J44" s="15">
        <v>1.26E-5</v>
      </c>
      <c r="K44" s="16">
        <v>1.5499999999999999E-3</v>
      </c>
      <c r="L44" s="15">
        <v>8.9899999999999995E-4</v>
      </c>
      <c r="M44" s="16">
        <v>0.111</v>
      </c>
      <c r="N44" s="15">
        <v>4.8500000000000003E-4</v>
      </c>
      <c r="O44" s="16">
        <v>0.06</v>
      </c>
      <c r="P44" s="15">
        <v>4.8500000000000003E-4</v>
      </c>
      <c r="Q44" s="16">
        <v>0.06</v>
      </c>
    </row>
    <row r="45" spans="1:17" ht="15.75" customHeight="1" thickBot="1">
      <c r="A45" s="34" t="s">
        <v>223</v>
      </c>
      <c r="B45" s="392"/>
      <c r="C45" s="364" t="s">
        <v>55</v>
      </c>
      <c r="D45" s="388" t="s">
        <v>25</v>
      </c>
      <c r="E45" s="200" t="s">
        <v>23</v>
      </c>
      <c r="F45" s="6">
        <v>1.52E-2</v>
      </c>
      <c r="G45" s="25">
        <v>1.88</v>
      </c>
      <c r="H45" s="188">
        <v>7.6800000000000002E-3</v>
      </c>
      <c r="I45" s="189">
        <v>0.95</v>
      </c>
      <c r="J45" s="24">
        <v>1.26E-5</v>
      </c>
      <c r="K45" s="25">
        <v>1.5499999999999999E-3</v>
      </c>
      <c r="L45" s="188">
        <v>2.7899999999999999E-3</v>
      </c>
      <c r="M45" s="189">
        <v>0.34399999999999997</v>
      </c>
      <c r="N45" s="188">
        <v>2.5100000000000001E-3</v>
      </c>
      <c r="O45" s="189">
        <v>0.31</v>
      </c>
      <c r="P45" s="188">
        <v>2.5100000000000001E-3</v>
      </c>
      <c r="Q45" s="189">
        <v>0.31</v>
      </c>
    </row>
    <row r="46" spans="1:17" ht="15.75" customHeight="1" thickBot="1">
      <c r="A46" s="34" t="s">
        <v>224</v>
      </c>
      <c r="B46" s="392"/>
      <c r="C46" s="365"/>
      <c r="D46" s="389"/>
      <c r="E46" s="203">
        <v>2007</v>
      </c>
      <c r="F46" s="9">
        <v>1.15E-2</v>
      </c>
      <c r="G46" s="10">
        <v>1.42</v>
      </c>
      <c r="H46" s="9">
        <v>8.1600000000000006E-3</v>
      </c>
      <c r="I46" s="10">
        <v>1.01</v>
      </c>
      <c r="J46" s="9">
        <v>1.26E-5</v>
      </c>
      <c r="K46" s="10">
        <v>1.5499999999999999E-3</v>
      </c>
      <c r="L46" s="9">
        <v>8.9899999999999995E-4</v>
      </c>
      <c r="M46" s="10">
        <v>0.111</v>
      </c>
      <c r="N46" s="9">
        <v>6.6100000000000002E-4</v>
      </c>
      <c r="O46" s="10">
        <v>8.1799999999999998E-2</v>
      </c>
      <c r="P46" s="9">
        <v>6.6100000000000002E-4</v>
      </c>
      <c r="Q46" s="10">
        <v>8.1799999999999998E-2</v>
      </c>
    </row>
    <row r="47" spans="1:17" ht="15.75" customHeight="1" thickBot="1">
      <c r="A47" s="34" t="s">
        <v>225</v>
      </c>
      <c r="B47" s="392"/>
      <c r="C47" s="366"/>
      <c r="D47" s="390"/>
      <c r="E47" s="200">
        <v>2008</v>
      </c>
      <c r="F47" s="6">
        <v>7.1900000000000002E-3</v>
      </c>
      <c r="G47" s="7">
        <v>0.88900000000000001</v>
      </c>
      <c r="H47" s="6">
        <v>8.1600000000000006E-3</v>
      </c>
      <c r="I47" s="7">
        <v>1.01</v>
      </c>
      <c r="J47" s="6">
        <v>1.26E-5</v>
      </c>
      <c r="K47" s="7">
        <v>1.5499999999999999E-3</v>
      </c>
      <c r="L47" s="6">
        <v>5.62E-4</v>
      </c>
      <c r="M47" s="7">
        <v>6.9400000000000003E-2</v>
      </c>
      <c r="N47" s="6">
        <v>6.6100000000000002E-4</v>
      </c>
      <c r="O47" s="7">
        <v>8.1799999999999998E-2</v>
      </c>
      <c r="P47" s="6">
        <v>6.6100000000000002E-4</v>
      </c>
      <c r="Q47" s="7">
        <v>8.1799999999999998E-2</v>
      </c>
    </row>
    <row r="48" spans="1:17" ht="15.75" customHeight="1" thickBot="1">
      <c r="A48" s="34" t="s">
        <v>230</v>
      </c>
      <c r="B48" s="392"/>
      <c r="C48" s="364" t="s">
        <v>30</v>
      </c>
      <c r="D48" s="388" t="s">
        <v>25</v>
      </c>
      <c r="E48" s="203" t="s">
        <v>23</v>
      </c>
      <c r="F48" s="15">
        <v>1.52E-2</v>
      </c>
      <c r="G48" s="19">
        <v>1.88</v>
      </c>
      <c r="H48" s="190">
        <v>7.6800000000000002E-3</v>
      </c>
      <c r="I48" s="191">
        <v>0.95</v>
      </c>
      <c r="J48" s="18">
        <v>1.26E-5</v>
      </c>
      <c r="K48" s="19">
        <v>1.5499999999999999E-3</v>
      </c>
      <c r="L48" s="190">
        <v>2.7899999999999999E-3</v>
      </c>
      <c r="M48" s="191">
        <v>0.34399999999999997</v>
      </c>
      <c r="N48" s="190">
        <v>2.5100000000000001E-3</v>
      </c>
      <c r="O48" s="191">
        <v>0.31</v>
      </c>
      <c r="P48" s="190">
        <v>2.5100000000000001E-3</v>
      </c>
      <c r="Q48" s="191">
        <v>0.31</v>
      </c>
    </row>
    <row r="49" spans="1:17" ht="15.75" customHeight="1" thickBot="1">
      <c r="A49" s="34" t="s">
        <v>231</v>
      </c>
      <c r="B49" s="392"/>
      <c r="C49" s="366"/>
      <c r="D49" s="366"/>
      <c r="E49" s="17">
        <v>2007</v>
      </c>
      <c r="F49" s="6">
        <v>6.1599999999999997E-3</v>
      </c>
      <c r="G49" s="7">
        <v>0.76200000000000001</v>
      </c>
      <c r="H49" s="6">
        <v>8.1600000000000006E-3</v>
      </c>
      <c r="I49" s="7">
        <v>1.01</v>
      </c>
      <c r="J49" s="6">
        <v>1.26E-5</v>
      </c>
      <c r="K49" s="7">
        <v>1.5499999999999999E-3</v>
      </c>
      <c r="L49" s="6">
        <v>4.8099999999999998E-4</v>
      </c>
      <c r="M49" s="7">
        <v>5.9499999999999997E-2</v>
      </c>
      <c r="N49" s="6">
        <v>4.8500000000000003E-4</v>
      </c>
      <c r="O49" s="7">
        <v>0.06</v>
      </c>
      <c r="P49" s="6">
        <v>4.8500000000000003E-4</v>
      </c>
      <c r="Q49" s="7">
        <v>0.06</v>
      </c>
    </row>
    <row r="50" spans="1:17" ht="15.75" customHeight="1" thickBot="1">
      <c r="A50" s="34" t="s">
        <v>232</v>
      </c>
      <c r="B50" s="392"/>
      <c r="C50" s="364" t="s">
        <v>56</v>
      </c>
      <c r="D50" s="364" t="s">
        <v>25</v>
      </c>
      <c r="E50" s="8" t="s">
        <v>23</v>
      </c>
      <c r="F50" s="9">
        <v>1.52E-2</v>
      </c>
      <c r="G50" s="10">
        <v>1.88</v>
      </c>
      <c r="H50" s="9">
        <v>1.8700000000000001E-2</v>
      </c>
      <c r="I50" s="10">
        <v>2.3199999999999998</v>
      </c>
      <c r="J50" s="9">
        <v>1.26E-5</v>
      </c>
      <c r="K50" s="10">
        <v>1.5499999999999999E-3</v>
      </c>
      <c r="L50" s="9">
        <v>2.3600000000000001E-3</v>
      </c>
      <c r="M50" s="10">
        <v>0.29199999999999998</v>
      </c>
      <c r="N50" s="9">
        <v>8.8199999999999997E-4</v>
      </c>
      <c r="O50" s="10">
        <v>0.109</v>
      </c>
      <c r="P50" s="9">
        <v>8.8199999999999997E-4</v>
      </c>
      <c r="Q50" s="10">
        <v>0.109</v>
      </c>
    </row>
    <row r="51" spans="1:17" ht="15.75" customHeight="1" thickBot="1">
      <c r="A51" s="34" t="s">
        <v>233</v>
      </c>
      <c r="B51" s="392"/>
      <c r="C51" s="365"/>
      <c r="D51" s="365"/>
      <c r="E51" s="204">
        <v>2007</v>
      </c>
      <c r="F51" s="6">
        <v>6.1599999999999997E-3</v>
      </c>
      <c r="G51" s="7">
        <v>0.76200000000000001</v>
      </c>
      <c r="H51" s="6">
        <v>5.7299999999999999E-3</v>
      </c>
      <c r="I51" s="7">
        <v>0.70899999999999996</v>
      </c>
      <c r="J51" s="6">
        <v>1.26E-5</v>
      </c>
      <c r="K51" s="7">
        <v>1.5499999999999999E-3</v>
      </c>
      <c r="L51" s="6">
        <v>4.8099999999999998E-4</v>
      </c>
      <c r="M51" s="7">
        <v>5.9499999999999997E-2</v>
      </c>
      <c r="N51" s="6">
        <v>3.3100000000000002E-4</v>
      </c>
      <c r="O51" s="7">
        <v>4.0899999999999999E-2</v>
      </c>
      <c r="P51" s="6">
        <v>3.3100000000000002E-4</v>
      </c>
      <c r="Q51" s="7">
        <v>4.0899999999999999E-2</v>
      </c>
    </row>
    <row r="52" spans="1:17" ht="15.75" customHeight="1" thickBot="1">
      <c r="A52" s="34" t="s">
        <v>234</v>
      </c>
      <c r="B52" s="392"/>
      <c r="C52" s="205" t="s">
        <v>32</v>
      </c>
      <c r="D52" s="206" t="s">
        <v>21</v>
      </c>
      <c r="E52" s="207" t="s">
        <v>22</v>
      </c>
      <c r="F52" s="192">
        <v>2.5899999999999999E-2</v>
      </c>
      <c r="G52" s="193">
        <v>3.2</v>
      </c>
      <c r="H52" s="192">
        <v>6.8799999999999998E-3</v>
      </c>
      <c r="I52" s="193">
        <v>0.85</v>
      </c>
      <c r="J52" s="18">
        <v>1.26E-5</v>
      </c>
      <c r="K52" s="19">
        <v>1.5499999999999999E-3</v>
      </c>
      <c r="L52" s="192">
        <v>7.1599999999999995E-4</v>
      </c>
      <c r="M52" s="193">
        <v>8.8599999999999998E-2</v>
      </c>
      <c r="N52" s="192">
        <v>8.0900000000000004E-4</v>
      </c>
      <c r="O52" s="193">
        <v>0.1</v>
      </c>
      <c r="P52" s="192">
        <v>8.0900000000000004E-4</v>
      </c>
      <c r="Q52" s="193">
        <v>0.1</v>
      </c>
    </row>
    <row r="53" spans="1:17" ht="15.75" customHeight="1" thickBot="1">
      <c r="A53" s="34" t="s">
        <v>235</v>
      </c>
      <c r="B53" s="392"/>
      <c r="C53" s="365" t="s">
        <v>57</v>
      </c>
      <c r="D53" s="365" t="s">
        <v>25</v>
      </c>
      <c r="E53" s="11" t="s">
        <v>23</v>
      </c>
      <c r="F53" s="12">
        <v>1.52E-2</v>
      </c>
      <c r="G53" s="13">
        <v>1.88</v>
      </c>
      <c r="H53" s="12">
        <v>1.8700000000000001E-2</v>
      </c>
      <c r="I53" s="13">
        <v>2.3199999999999998</v>
      </c>
      <c r="J53" s="12">
        <v>1.26E-5</v>
      </c>
      <c r="K53" s="13">
        <v>1.5499999999999999E-3</v>
      </c>
      <c r="L53" s="12">
        <v>2.3600000000000001E-3</v>
      </c>
      <c r="M53" s="13">
        <v>0.29199999999999998</v>
      </c>
      <c r="N53" s="12">
        <v>8.8199999999999997E-4</v>
      </c>
      <c r="O53" s="13">
        <v>0.109</v>
      </c>
      <c r="P53" s="12">
        <v>8.8199999999999997E-4</v>
      </c>
      <c r="Q53" s="13">
        <v>0.109</v>
      </c>
    </row>
    <row r="54" spans="1:17" ht="15.75" customHeight="1" thickBot="1">
      <c r="A54" s="34" t="s">
        <v>236</v>
      </c>
      <c r="B54" s="392"/>
      <c r="C54" s="366"/>
      <c r="D54" s="366"/>
      <c r="E54" s="14">
        <v>2007</v>
      </c>
      <c r="F54" s="15">
        <v>6.45E-3</v>
      </c>
      <c r="G54" s="16">
        <v>0.79700000000000004</v>
      </c>
      <c r="H54" s="15">
        <v>5.7299999999999999E-3</v>
      </c>
      <c r="I54" s="16">
        <v>0.70899999999999996</v>
      </c>
      <c r="J54" s="15">
        <v>1.26E-5</v>
      </c>
      <c r="K54" s="16">
        <v>1.5499999999999999E-3</v>
      </c>
      <c r="L54" s="15">
        <v>1.7799999999999999E-4</v>
      </c>
      <c r="M54" s="16">
        <v>2.2100000000000002E-2</v>
      </c>
      <c r="N54" s="15">
        <v>3.3100000000000002E-4</v>
      </c>
      <c r="O54" s="16">
        <v>4.0899999999999999E-2</v>
      </c>
      <c r="P54" s="15">
        <v>3.3100000000000002E-4</v>
      </c>
      <c r="Q54" s="16">
        <v>4.0899999999999999E-2</v>
      </c>
    </row>
    <row r="55" spans="1:17" ht="15.75" customHeight="1" thickBot="1">
      <c r="A55" s="34" t="s">
        <v>237</v>
      </c>
      <c r="B55" s="392"/>
      <c r="C55" s="364" t="s">
        <v>58</v>
      </c>
      <c r="D55" s="364" t="s">
        <v>25</v>
      </c>
      <c r="E55" s="11" t="s">
        <v>23</v>
      </c>
      <c r="F55" s="12">
        <v>1.52E-2</v>
      </c>
      <c r="G55" s="13">
        <v>1.88</v>
      </c>
      <c r="H55" s="12">
        <v>1.8700000000000001E-2</v>
      </c>
      <c r="I55" s="13">
        <v>2.3199999999999998</v>
      </c>
      <c r="J55" s="12">
        <v>1.26E-5</v>
      </c>
      <c r="K55" s="13">
        <v>1.5499999999999999E-3</v>
      </c>
      <c r="L55" s="12">
        <v>2.3600000000000001E-3</v>
      </c>
      <c r="M55" s="13">
        <v>0.29199999999999998</v>
      </c>
      <c r="N55" s="12">
        <v>8.8199999999999997E-4</v>
      </c>
      <c r="O55" s="13">
        <v>0.109</v>
      </c>
      <c r="P55" s="12">
        <v>8.8199999999999997E-4</v>
      </c>
      <c r="Q55" s="13">
        <v>0.109</v>
      </c>
    </row>
    <row r="56" spans="1:17" ht="15.75" customHeight="1" thickBot="1">
      <c r="A56" s="34" t="s">
        <v>238</v>
      </c>
      <c r="B56" s="392"/>
      <c r="C56" s="366"/>
      <c r="D56" s="366"/>
      <c r="E56" s="14">
        <v>2007</v>
      </c>
      <c r="F56" s="15">
        <v>1.03E-2</v>
      </c>
      <c r="G56" s="16">
        <v>1.28</v>
      </c>
      <c r="H56" s="15">
        <v>5.7299999999999999E-3</v>
      </c>
      <c r="I56" s="16">
        <v>0.70899999999999996</v>
      </c>
      <c r="J56" s="15">
        <v>1.26E-5</v>
      </c>
      <c r="K56" s="16">
        <v>1.5499999999999999E-3</v>
      </c>
      <c r="L56" s="15">
        <v>2.8600000000000001E-4</v>
      </c>
      <c r="M56" s="16">
        <v>3.5299999999999998E-2</v>
      </c>
      <c r="N56" s="15">
        <v>3.3100000000000002E-4</v>
      </c>
      <c r="O56" s="16">
        <v>4.0899999999999999E-2</v>
      </c>
      <c r="P56" s="15">
        <v>3.3100000000000002E-4</v>
      </c>
      <c r="Q56" s="16">
        <v>4.0899999999999999E-2</v>
      </c>
    </row>
    <row r="57" spans="1:17" ht="15.75" customHeight="1" thickBot="1">
      <c r="A57" s="34" t="s">
        <v>145</v>
      </c>
      <c r="B57" s="392"/>
      <c r="C57" s="364" t="s">
        <v>40</v>
      </c>
      <c r="D57" s="364" t="s">
        <v>25</v>
      </c>
      <c r="E57" s="11" t="s">
        <v>23</v>
      </c>
      <c r="F57" s="12">
        <v>1.52E-2</v>
      </c>
      <c r="G57" s="13">
        <v>1.88</v>
      </c>
      <c r="H57" s="12">
        <v>1.8700000000000001E-2</v>
      </c>
      <c r="I57" s="13">
        <v>2.3199999999999998</v>
      </c>
      <c r="J57" s="12">
        <v>1.26E-5</v>
      </c>
      <c r="K57" s="13">
        <v>1.5499999999999999E-3</v>
      </c>
      <c r="L57" s="12">
        <v>2.3600000000000001E-3</v>
      </c>
      <c r="M57" s="13">
        <v>0.29199999999999998</v>
      </c>
      <c r="N57" s="12">
        <v>8.8199999999999997E-4</v>
      </c>
      <c r="O57" s="13">
        <v>0.109</v>
      </c>
      <c r="P57" s="12">
        <v>8.8199999999999997E-4</v>
      </c>
      <c r="Q57" s="13">
        <v>0.109</v>
      </c>
    </row>
    <row r="58" spans="1:17" ht="15.75" customHeight="1" thickBot="1">
      <c r="A58" s="34" t="s">
        <v>146</v>
      </c>
      <c r="B58" s="392"/>
      <c r="C58" s="365"/>
      <c r="D58" s="365"/>
      <c r="E58" s="8">
        <v>2007</v>
      </c>
      <c r="F58" s="9">
        <v>1.52E-2</v>
      </c>
      <c r="G58" s="10">
        <v>1.88</v>
      </c>
      <c r="H58" s="9">
        <v>1.8700000000000001E-2</v>
      </c>
      <c r="I58" s="10">
        <v>2.3199999999999998</v>
      </c>
      <c r="J58" s="9">
        <v>1.26E-5</v>
      </c>
      <c r="K58" s="10">
        <v>1.5499999999999999E-3</v>
      </c>
      <c r="L58" s="9">
        <v>2.3600000000000001E-3</v>
      </c>
      <c r="M58" s="10">
        <v>0.29199999999999998</v>
      </c>
      <c r="N58" s="9">
        <v>8.8199999999999997E-4</v>
      </c>
      <c r="O58" s="10">
        <v>0.109</v>
      </c>
      <c r="P58" s="9">
        <v>8.8199999999999997E-4</v>
      </c>
      <c r="Q58" s="10">
        <v>0.109</v>
      </c>
    </row>
    <row r="59" spans="1:17" ht="15.75" customHeight="1" thickBot="1">
      <c r="A59" s="34" t="s">
        <v>239</v>
      </c>
      <c r="B59" s="393"/>
      <c r="C59" s="366"/>
      <c r="D59" s="366"/>
      <c r="E59" s="17">
        <v>2011</v>
      </c>
      <c r="F59" s="6">
        <v>1.03E-2</v>
      </c>
      <c r="G59" s="7">
        <v>1.28</v>
      </c>
      <c r="H59" s="6">
        <v>5.7299999999999999E-3</v>
      </c>
      <c r="I59" s="7">
        <v>0.70899999999999996</v>
      </c>
      <c r="J59" s="6">
        <v>1.26E-5</v>
      </c>
      <c r="K59" s="7">
        <v>1.5499999999999999E-3</v>
      </c>
      <c r="L59" s="6">
        <v>2.8600000000000001E-4</v>
      </c>
      <c r="M59" s="7">
        <v>3.5299999999999998E-2</v>
      </c>
      <c r="N59" s="6">
        <v>3.3100000000000002E-4</v>
      </c>
      <c r="O59" s="7">
        <v>4.0899999999999999E-2</v>
      </c>
      <c r="P59" s="6">
        <v>3.3100000000000002E-4</v>
      </c>
      <c r="Q59" s="7">
        <v>4.0899999999999999E-2</v>
      </c>
    </row>
    <row r="60" spans="1:17" ht="15.75" customHeight="1" thickBot="1">
      <c r="A60" s="34" t="s">
        <v>186</v>
      </c>
      <c r="B60" s="395" t="s">
        <v>41</v>
      </c>
      <c r="C60" s="364" t="s">
        <v>42</v>
      </c>
      <c r="D60" s="125" t="s">
        <v>21</v>
      </c>
      <c r="E60" s="129" t="s">
        <v>22</v>
      </c>
      <c r="F60" s="194">
        <v>3.5700000000000003E-2</v>
      </c>
      <c r="G60" s="195">
        <v>4.41</v>
      </c>
      <c r="H60" s="194">
        <v>7.6800000000000002E-3</v>
      </c>
      <c r="I60" s="195">
        <v>0.95</v>
      </c>
      <c r="J60" s="18">
        <v>1.26E-5</v>
      </c>
      <c r="K60" s="19">
        <v>1.5499999999999999E-3</v>
      </c>
      <c r="L60" s="190">
        <v>2.7899999999999999E-3</v>
      </c>
      <c r="M60" s="191">
        <v>0.34399999999999997</v>
      </c>
      <c r="N60" s="190">
        <v>2.5100000000000001E-3</v>
      </c>
      <c r="O60" s="191">
        <v>0.31</v>
      </c>
      <c r="P60" s="190">
        <v>2.5100000000000001E-3</v>
      </c>
      <c r="Q60" s="191">
        <v>0.31</v>
      </c>
    </row>
    <row r="61" spans="1:17" ht="15.75" customHeight="1" thickBot="1">
      <c r="A61" s="34" t="s">
        <v>187</v>
      </c>
      <c r="B61" s="396"/>
      <c r="C61" s="365"/>
      <c r="D61" s="394" t="s">
        <v>25</v>
      </c>
      <c r="E61" s="200" t="s">
        <v>23</v>
      </c>
      <c r="F61" s="6">
        <v>2.8000000000000001E-2</v>
      </c>
      <c r="G61" s="25">
        <v>3.46</v>
      </c>
      <c r="H61" s="196">
        <v>7.6800000000000002E-3</v>
      </c>
      <c r="I61" s="197">
        <v>0.95</v>
      </c>
      <c r="J61" s="24">
        <v>1.26E-5</v>
      </c>
      <c r="K61" s="25">
        <v>1.5499999999999999E-3</v>
      </c>
      <c r="L61" s="188">
        <v>2.7899999999999999E-3</v>
      </c>
      <c r="M61" s="189">
        <v>0.34399999999999997</v>
      </c>
      <c r="N61" s="188">
        <v>2.5100000000000001E-3</v>
      </c>
      <c r="O61" s="189">
        <v>0.31</v>
      </c>
      <c r="P61" s="188">
        <v>2.5100000000000001E-3</v>
      </c>
      <c r="Q61" s="189">
        <v>0.31</v>
      </c>
    </row>
    <row r="62" spans="1:17" ht="15.75" customHeight="1" thickBot="1">
      <c r="A62" s="34" t="s">
        <v>188</v>
      </c>
      <c r="B62" s="396"/>
      <c r="C62" s="365"/>
      <c r="D62" s="365"/>
      <c r="E62" s="8">
        <v>2007</v>
      </c>
      <c r="F62" s="9">
        <v>1.1900000000000001E-2</v>
      </c>
      <c r="G62" s="10">
        <v>1.47</v>
      </c>
      <c r="H62" s="9">
        <v>8.1600000000000006E-3</v>
      </c>
      <c r="I62" s="10">
        <v>1.01</v>
      </c>
      <c r="J62" s="9">
        <v>1.26E-5</v>
      </c>
      <c r="K62" s="10">
        <v>1.5499999999999999E-3</v>
      </c>
      <c r="L62" s="9">
        <v>9.3000000000000005E-4</v>
      </c>
      <c r="M62" s="10">
        <v>0.115</v>
      </c>
      <c r="N62" s="9">
        <v>4.4099999999999999E-4</v>
      </c>
      <c r="O62" s="10">
        <v>5.45E-2</v>
      </c>
      <c r="P62" s="9">
        <v>4.4099999999999999E-4</v>
      </c>
      <c r="Q62" s="10">
        <v>5.45E-2</v>
      </c>
    </row>
    <row r="63" spans="1:17" ht="15.75" customHeight="1" thickBot="1">
      <c r="A63" s="34" t="s">
        <v>189</v>
      </c>
      <c r="B63" s="396"/>
      <c r="C63" s="366"/>
      <c r="D63" s="366"/>
      <c r="E63" s="17">
        <v>2013</v>
      </c>
      <c r="F63" s="6">
        <v>9.4400000000000005E-3</v>
      </c>
      <c r="G63" s="7">
        <v>1.17</v>
      </c>
      <c r="H63" s="6">
        <v>8.1600000000000006E-3</v>
      </c>
      <c r="I63" s="7">
        <v>1.01</v>
      </c>
      <c r="J63" s="6">
        <v>1.26E-5</v>
      </c>
      <c r="K63" s="7">
        <v>1.5499999999999999E-3</v>
      </c>
      <c r="L63" s="6">
        <v>7.3700000000000002E-4</v>
      </c>
      <c r="M63" s="7">
        <v>9.1200000000000003E-2</v>
      </c>
      <c r="N63" s="6">
        <v>2.2000000000000001E-4</v>
      </c>
      <c r="O63" s="7">
        <v>2.7300000000000001E-2</v>
      </c>
      <c r="P63" s="6">
        <v>2.2000000000000001E-4</v>
      </c>
      <c r="Q63" s="7">
        <v>2.7300000000000001E-2</v>
      </c>
    </row>
    <row r="64" spans="1:17" ht="15.75" customHeight="1" thickBot="1">
      <c r="A64" s="34" t="s">
        <v>190</v>
      </c>
      <c r="B64" s="396"/>
      <c r="C64" s="364" t="s">
        <v>43</v>
      </c>
      <c r="D64" s="125" t="s">
        <v>21</v>
      </c>
      <c r="E64" s="128" t="s">
        <v>22</v>
      </c>
      <c r="F64" s="190">
        <v>2.5899999999999999E-2</v>
      </c>
      <c r="G64" s="191">
        <v>3.2</v>
      </c>
      <c r="H64" s="190">
        <v>6.8799999999999998E-3</v>
      </c>
      <c r="I64" s="29">
        <v>0.85</v>
      </c>
      <c r="J64" s="28">
        <v>1.26E-5</v>
      </c>
      <c r="K64" s="29">
        <v>1.5499999999999999E-3</v>
      </c>
      <c r="L64" s="190">
        <v>7.1599999999999995E-4</v>
      </c>
      <c r="M64" s="191">
        <v>8.8599999999999998E-2</v>
      </c>
      <c r="N64" s="190">
        <v>8.0900000000000004E-4</v>
      </c>
      <c r="O64" s="191">
        <v>0.1</v>
      </c>
      <c r="P64" s="190">
        <v>8.0900000000000004E-4</v>
      </c>
      <c r="Q64" s="191">
        <v>0.1</v>
      </c>
    </row>
    <row r="65" spans="1:17" ht="15.75" customHeight="1" thickBot="1">
      <c r="A65" s="34" t="s">
        <v>191</v>
      </c>
      <c r="B65" s="396"/>
      <c r="C65" s="365"/>
      <c r="D65" s="394" t="s">
        <v>25</v>
      </c>
      <c r="E65" s="200" t="s">
        <v>23</v>
      </c>
      <c r="F65" s="12">
        <v>2.8000000000000001E-2</v>
      </c>
      <c r="G65" s="13">
        <v>3.46</v>
      </c>
      <c r="H65" s="12">
        <v>6.8799999999999998E-3</v>
      </c>
      <c r="I65" s="189">
        <v>0.85</v>
      </c>
      <c r="J65" s="24">
        <v>1.26E-5</v>
      </c>
      <c r="K65" s="25">
        <v>1.5499999999999999E-3</v>
      </c>
      <c r="L65" s="188">
        <v>7.1599999999999995E-4</v>
      </c>
      <c r="M65" s="189">
        <v>8.8599999999999998E-2</v>
      </c>
      <c r="N65" s="188">
        <v>8.0900000000000004E-4</v>
      </c>
      <c r="O65" s="198">
        <v>0.1</v>
      </c>
      <c r="P65" s="188">
        <v>8.0900000000000004E-4</v>
      </c>
      <c r="Q65" s="189">
        <v>0.1</v>
      </c>
    </row>
    <row r="66" spans="1:17" ht="15.75" customHeight="1" thickBot="1">
      <c r="A66" s="34" t="s">
        <v>192</v>
      </c>
      <c r="B66" s="396"/>
      <c r="C66" s="366"/>
      <c r="D66" s="365"/>
      <c r="E66" s="14">
        <v>2007</v>
      </c>
      <c r="F66" s="15">
        <v>1.2500000000000001E-2</v>
      </c>
      <c r="G66" s="16">
        <v>1.54</v>
      </c>
      <c r="H66" s="15">
        <v>8.1600000000000006E-3</v>
      </c>
      <c r="I66" s="16">
        <v>1.01</v>
      </c>
      <c r="J66" s="15">
        <v>1.26E-5</v>
      </c>
      <c r="K66" s="16">
        <v>1.5499999999999999E-3</v>
      </c>
      <c r="L66" s="15">
        <v>3.4499999999999998E-4</v>
      </c>
      <c r="M66" s="16">
        <v>4.2599999999999999E-2</v>
      </c>
      <c r="N66" s="15">
        <v>4.4099999999999999E-4</v>
      </c>
      <c r="O66" s="16">
        <v>5.45E-2</v>
      </c>
      <c r="P66" s="15">
        <v>4.4099999999999999E-4</v>
      </c>
      <c r="Q66" s="16">
        <v>5.45E-2</v>
      </c>
    </row>
    <row r="67" spans="1:17" ht="18.75" thickBot="1">
      <c r="A67" s="34" t="s">
        <v>193</v>
      </c>
      <c r="B67" s="396"/>
      <c r="C67" s="36" t="s">
        <v>44</v>
      </c>
      <c r="D67" s="365"/>
      <c r="E67" s="367">
        <v>2013</v>
      </c>
      <c r="F67" s="6">
        <v>1.2500000000000001E-2</v>
      </c>
      <c r="G67" s="7">
        <v>1.54</v>
      </c>
      <c r="H67" s="6">
        <v>8.1600000000000006E-3</v>
      </c>
      <c r="I67" s="7">
        <v>1.01</v>
      </c>
      <c r="J67" s="6">
        <v>1.26E-5</v>
      </c>
      <c r="K67" s="7">
        <v>1.5499999999999999E-3</v>
      </c>
      <c r="L67" s="6">
        <v>3.4499999999999998E-4</v>
      </c>
      <c r="M67" s="7">
        <v>4.2599999999999999E-2</v>
      </c>
      <c r="N67" s="6">
        <v>2.2000000000000001E-4</v>
      </c>
      <c r="O67" s="7">
        <v>2.7300000000000001E-2</v>
      </c>
      <c r="P67" s="6">
        <v>2.2000000000000001E-4</v>
      </c>
      <c r="Q67" s="7">
        <v>2.7300000000000001E-2</v>
      </c>
    </row>
    <row r="68" spans="1:17" ht="15.75" customHeight="1" thickBot="1">
      <c r="A68" s="34" t="s">
        <v>194</v>
      </c>
      <c r="B68" s="396"/>
      <c r="C68" s="209" t="s">
        <v>45</v>
      </c>
      <c r="D68" s="365"/>
      <c r="E68" s="368"/>
      <c r="F68" s="15">
        <v>1.2500000000000001E-2</v>
      </c>
      <c r="G68" s="16">
        <v>1.54</v>
      </c>
      <c r="H68" s="15">
        <v>8.1600000000000006E-3</v>
      </c>
      <c r="I68" s="16">
        <v>1.01</v>
      </c>
      <c r="J68" s="15">
        <v>1.26E-5</v>
      </c>
      <c r="K68" s="16">
        <v>1.5499999999999999E-3</v>
      </c>
      <c r="L68" s="15">
        <v>3.4499999999999998E-4</v>
      </c>
      <c r="M68" s="16">
        <v>4.2599999999999999E-2</v>
      </c>
      <c r="N68" s="15">
        <v>4.4099999999999999E-4</v>
      </c>
      <c r="O68" s="16">
        <v>5.45E-2</v>
      </c>
      <c r="P68" s="15">
        <v>4.4099999999999999E-4</v>
      </c>
      <c r="Q68" s="16">
        <v>5.45E-2</v>
      </c>
    </row>
    <row r="69" spans="1:17" ht="15.75" customHeight="1" thickBot="1">
      <c r="A69" s="34" t="s">
        <v>195</v>
      </c>
      <c r="B69" s="398" t="s">
        <v>46</v>
      </c>
      <c r="C69" s="401" t="s">
        <v>42</v>
      </c>
      <c r="D69" s="130" t="s">
        <v>21</v>
      </c>
      <c r="E69" s="210" t="s">
        <v>22</v>
      </c>
      <c r="F69" s="12">
        <v>3.5700000000000003E-2</v>
      </c>
      <c r="G69" s="189">
        <v>4.41</v>
      </c>
      <c r="H69" s="188">
        <v>7.6800000000000002E-3</v>
      </c>
      <c r="I69" s="189">
        <v>0.95</v>
      </c>
      <c r="J69" s="26">
        <v>1.26E-5</v>
      </c>
      <c r="K69" s="27">
        <v>1.5499999999999999E-3</v>
      </c>
      <c r="L69" s="188">
        <v>2.7899999999999999E-3</v>
      </c>
      <c r="M69" s="189">
        <v>0.34399999999999997</v>
      </c>
      <c r="N69" s="188">
        <v>2.5100000000000001E-3</v>
      </c>
      <c r="O69" s="189">
        <v>0.31</v>
      </c>
      <c r="P69" s="188">
        <v>2.5100000000000001E-3</v>
      </c>
      <c r="Q69" s="189">
        <v>0.31</v>
      </c>
    </row>
    <row r="70" spans="1:17" ht="15.75" customHeight="1" thickBot="1">
      <c r="A70" s="34" t="s">
        <v>196</v>
      </c>
      <c r="B70" s="399"/>
      <c r="C70" s="365"/>
      <c r="D70" s="394" t="s">
        <v>25</v>
      </c>
      <c r="E70" s="203" t="s">
        <v>23</v>
      </c>
      <c r="F70" s="190">
        <v>2.8000000000000001E-2</v>
      </c>
      <c r="G70" s="191">
        <v>3.46</v>
      </c>
      <c r="H70" s="190">
        <v>7.6800000000000002E-3</v>
      </c>
      <c r="I70" s="191">
        <v>0.95</v>
      </c>
      <c r="J70" s="18">
        <v>1.26E-5</v>
      </c>
      <c r="K70" s="19">
        <v>1.5499999999999999E-3</v>
      </c>
      <c r="L70" s="190">
        <v>2.7899999999999999E-3</v>
      </c>
      <c r="M70" s="191">
        <v>0.34399999999999997</v>
      </c>
      <c r="N70" s="190">
        <v>2.5100000000000001E-3</v>
      </c>
      <c r="O70" s="191">
        <v>0.31</v>
      </c>
      <c r="P70" s="190">
        <v>2.5100000000000001E-3</v>
      </c>
      <c r="Q70" s="191">
        <v>0.31</v>
      </c>
    </row>
    <row r="71" spans="1:17" ht="15.75" customHeight="1" thickBot="1">
      <c r="A71" s="34" t="s">
        <v>197</v>
      </c>
      <c r="B71" s="399"/>
      <c r="C71" s="365"/>
      <c r="D71" s="365"/>
      <c r="E71" s="212">
        <v>2007</v>
      </c>
      <c r="F71" s="12">
        <v>1.3299999999999999E-2</v>
      </c>
      <c r="G71" s="13">
        <v>1.65</v>
      </c>
      <c r="H71" s="12">
        <v>8.1600000000000006E-3</v>
      </c>
      <c r="I71" s="13">
        <v>1.01</v>
      </c>
      <c r="J71" s="12">
        <v>1.26E-5</v>
      </c>
      <c r="K71" s="13">
        <v>1.5499999999999999E-3</v>
      </c>
      <c r="L71" s="12">
        <v>1.0399999999999999E-3</v>
      </c>
      <c r="M71" s="13">
        <v>0.129</v>
      </c>
      <c r="N71" s="12">
        <v>8.1599999999999999E-4</v>
      </c>
      <c r="O71" s="13">
        <v>0.10100000000000001</v>
      </c>
      <c r="P71" s="12">
        <v>8.1599999999999999E-4</v>
      </c>
      <c r="Q71" s="13">
        <v>0.10100000000000001</v>
      </c>
    </row>
    <row r="72" spans="1:17" ht="15.75" customHeight="1" thickBot="1">
      <c r="A72" s="34" t="s">
        <v>198</v>
      </c>
      <c r="B72" s="399"/>
      <c r="C72" s="366"/>
      <c r="D72" s="366"/>
      <c r="E72" s="213">
        <v>2014</v>
      </c>
      <c r="F72" s="15">
        <v>1.0699999999999999E-2</v>
      </c>
      <c r="G72" s="16">
        <v>1.32</v>
      </c>
      <c r="H72" s="15">
        <v>8.1600000000000006E-3</v>
      </c>
      <c r="I72" s="16">
        <v>1.01</v>
      </c>
      <c r="J72" s="15">
        <v>1.26E-5</v>
      </c>
      <c r="K72" s="16">
        <v>1.5499999999999999E-3</v>
      </c>
      <c r="L72" s="15">
        <v>8.34E-4</v>
      </c>
      <c r="M72" s="16">
        <v>0.10299999999999999</v>
      </c>
      <c r="N72" s="15">
        <v>5.5099999999999995E-4</v>
      </c>
      <c r="O72" s="16">
        <v>6.8099999999999994E-2</v>
      </c>
      <c r="P72" s="15">
        <v>5.5099999999999995E-4</v>
      </c>
      <c r="Q72" s="16">
        <v>6.8099999999999994E-2</v>
      </c>
    </row>
    <row r="73" spans="1:17" ht="15.75" customHeight="1" thickBot="1">
      <c r="A73" s="34" t="s">
        <v>199</v>
      </c>
      <c r="B73" s="399"/>
      <c r="C73" s="364" t="s">
        <v>43</v>
      </c>
      <c r="D73" s="125" t="s">
        <v>21</v>
      </c>
      <c r="E73" s="214" t="s">
        <v>22</v>
      </c>
      <c r="F73" s="188">
        <v>2.5899999999999999E-2</v>
      </c>
      <c r="G73" s="189">
        <v>3.2</v>
      </c>
      <c r="H73" s="188">
        <v>6.8799999999999998E-3</v>
      </c>
      <c r="I73" s="189">
        <v>0.85</v>
      </c>
      <c r="J73" s="24">
        <v>1.26E-5</v>
      </c>
      <c r="K73" s="25">
        <v>1.5499999999999999E-3</v>
      </c>
      <c r="L73" s="188">
        <v>7.1599999999999995E-4</v>
      </c>
      <c r="M73" s="189">
        <v>8.8599999999999998E-2</v>
      </c>
      <c r="N73" s="188">
        <v>8.0900000000000004E-4</v>
      </c>
      <c r="O73" s="189">
        <v>0.1</v>
      </c>
      <c r="P73" s="188">
        <v>8.0900000000000004E-4</v>
      </c>
      <c r="Q73" s="189">
        <v>0.1</v>
      </c>
    </row>
    <row r="74" spans="1:17" ht="15.75" customHeight="1" thickBot="1">
      <c r="A74" s="34" t="s">
        <v>200</v>
      </c>
      <c r="B74" s="399"/>
      <c r="C74" s="365"/>
      <c r="D74" s="394" t="s">
        <v>25</v>
      </c>
      <c r="E74" s="203" t="s">
        <v>23</v>
      </c>
      <c r="F74" s="190">
        <v>2.8000000000000001E-2</v>
      </c>
      <c r="G74" s="191">
        <v>3.46</v>
      </c>
      <c r="H74" s="9">
        <v>6.8799999999999998E-3</v>
      </c>
      <c r="I74" s="10">
        <v>0.85</v>
      </c>
      <c r="J74" s="18">
        <v>1.26E-5</v>
      </c>
      <c r="K74" s="19">
        <v>1.5499999999999999E-3</v>
      </c>
      <c r="L74" s="190">
        <v>7.1599999999999995E-4</v>
      </c>
      <c r="M74" s="191">
        <v>8.8599999999999998E-2</v>
      </c>
      <c r="N74" s="190">
        <v>8.0900000000000004E-4</v>
      </c>
      <c r="O74" s="191">
        <v>0.1</v>
      </c>
      <c r="P74" s="190">
        <v>8.0900000000000004E-4</v>
      </c>
      <c r="Q74" s="191">
        <v>0.1</v>
      </c>
    </row>
    <row r="75" spans="1:17" ht="15.75" customHeight="1" thickBot="1">
      <c r="A75" s="34" t="s">
        <v>240</v>
      </c>
      <c r="B75" s="399"/>
      <c r="C75" s="366"/>
      <c r="D75" s="365"/>
      <c r="E75" s="215">
        <v>2007</v>
      </c>
      <c r="F75" s="6">
        <v>1.4E-2</v>
      </c>
      <c r="G75" s="7">
        <v>1.73</v>
      </c>
      <c r="H75" s="6">
        <v>8.1600000000000006E-3</v>
      </c>
      <c r="I75" s="7">
        <v>1.01</v>
      </c>
      <c r="J75" s="6">
        <v>1.26E-5</v>
      </c>
      <c r="K75" s="7">
        <v>1.5499999999999999E-3</v>
      </c>
      <c r="L75" s="6">
        <v>3.86E-4</v>
      </c>
      <c r="M75" s="7">
        <v>4.7800000000000002E-2</v>
      </c>
      <c r="N75" s="6">
        <v>8.1599999999999999E-4</v>
      </c>
      <c r="O75" s="7">
        <v>0.10100000000000001</v>
      </c>
      <c r="P75" s="6">
        <v>8.1599999999999999E-4</v>
      </c>
      <c r="Q75" s="7">
        <v>0.10100000000000001</v>
      </c>
    </row>
    <row r="76" spans="1:17" ht="18.75" thickBot="1">
      <c r="A76" s="34" t="s">
        <v>241</v>
      </c>
      <c r="B76" s="399"/>
      <c r="C76" s="36" t="s">
        <v>59</v>
      </c>
      <c r="D76" s="365"/>
      <c r="E76" s="369">
        <v>2014</v>
      </c>
      <c r="F76" s="15">
        <v>1.12E-2</v>
      </c>
      <c r="G76" s="16">
        <v>1.38</v>
      </c>
      <c r="H76" s="15">
        <v>8.1600000000000006E-3</v>
      </c>
      <c r="I76" s="16">
        <v>1.01</v>
      </c>
      <c r="J76" s="15">
        <v>1.26E-5</v>
      </c>
      <c r="K76" s="16">
        <v>1.5499999999999999E-3</v>
      </c>
      <c r="L76" s="15">
        <v>3.0899999999999998E-4</v>
      </c>
      <c r="M76" s="16">
        <v>3.8199999999999998E-2</v>
      </c>
      <c r="N76" s="15">
        <v>5.5099999999999995E-4</v>
      </c>
      <c r="O76" s="16">
        <v>6.8099999999999994E-2</v>
      </c>
      <c r="P76" s="15">
        <v>5.5099999999999995E-4</v>
      </c>
      <c r="Q76" s="16">
        <v>6.8099999999999994E-2</v>
      </c>
    </row>
    <row r="77" spans="1:17" ht="15.75" customHeight="1" thickBot="1">
      <c r="A77" s="34" t="s">
        <v>242</v>
      </c>
      <c r="B77" s="400"/>
      <c r="C77" s="216" t="s">
        <v>60</v>
      </c>
      <c r="D77" s="397"/>
      <c r="E77" s="370"/>
      <c r="F77" s="6">
        <v>1.4E-2</v>
      </c>
      <c r="G77" s="7">
        <v>1.73</v>
      </c>
      <c r="H77" s="6">
        <v>8.1600000000000006E-3</v>
      </c>
      <c r="I77" s="7">
        <v>1.01</v>
      </c>
      <c r="J77" s="6">
        <v>1.26E-5</v>
      </c>
      <c r="K77" s="7">
        <v>1.5499999999999999E-3</v>
      </c>
      <c r="L77" s="6">
        <v>3.86E-4</v>
      </c>
      <c r="M77" s="7">
        <v>4.7800000000000002E-2</v>
      </c>
      <c r="N77" s="6">
        <v>8.1599999999999999E-4</v>
      </c>
      <c r="O77" s="7">
        <v>0.10100000000000001</v>
      </c>
      <c r="P77" s="6">
        <v>8.1599999999999999E-4</v>
      </c>
      <c r="Q77" s="7">
        <v>0.10100000000000001</v>
      </c>
    </row>
    <row r="78" spans="1:17" ht="15.75" customHeight="1" thickBot="1">
      <c r="A78" s="34" t="s">
        <v>204</v>
      </c>
      <c r="B78" s="398" t="s">
        <v>50</v>
      </c>
      <c r="C78" s="401" t="s">
        <v>42</v>
      </c>
      <c r="D78" s="130" t="s">
        <v>21</v>
      </c>
      <c r="E78" s="211" t="s">
        <v>22</v>
      </c>
      <c r="F78" s="190">
        <v>3.5700000000000003E-2</v>
      </c>
      <c r="G78" s="191">
        <v>4.41</v>
      </c>
      <c r="H78" s="190">
        <v>7.6800000000000002E-3</v>
      </c>
      <c r="I78" s="191">
        <v>0.95</v>
      </c>
      <c r="J78" s="28">
        <v>1.26E-5</v>
      </c>
      <c r="K78" s="29">
        <v>1.5499999999999999E-3</v>
      </c>
      <c r="L78" s="190">
        <v>2.7899999999999999E-3</v>
      </c>
      <c r="M78" s="191">
        <v>0.34399999999999997</v>
      </c>
      <c r="N78" s="190">
        <v>2.5100000000000001E-3</v>
      </c>
      <c r="O78" s="191">
        <v>0.31</v>
      </c>
      <c r="P78" s="190">
        <v>2.5100000000000001E-3</v>
      </c>
      <c r="Q78" s="191">
        <v>0.31</v>
      </c>
    </row>
    <row r="79" spans="1:17" ht="15.75" customHeight="1" thickBot="1">
      <c r="A79" s="34" t="s">
        <v>205</v>
      </c>
      <c r="B79" s="399"/>
      <c r="C79" s="365"/>
      <c r="D79" s="394" t="s">
        <v>25</v>
      </c>
      <c r="E79" s="200" t="s">
        <v>23</v>
      </c>
      <c r="F79" s="188">
        <v>2.8000000000000001E-2</v>
      </c>
      <c r="G79" s="189">
        <v>3.46</v>
      </c>
      <c r="H79" s="188">
        <v>7.6800000000000002E-3</v>
      </c>
      <c r="I79" s="189">
        <v>0.95</v>
      </c>
      <c r="J79" s="24">
        <v>1.26E-5</v>
      </c>
      <c r="K79" s="25">
        <v>1.5499999999999999E-3</v>
      </c>
      <c r="L79" s="188">
        <v>2.7899999999999999E-3</v>
      </c>
      <c r="M79" s="189">
        <v>0.34399999999999997</v>
      </c>
      <c r="N79" s="188">
        <v>2.5100000000000001E-3</v>
      </c>
      <c r="O79" s="189">
        <v>0.31</v>
      </c>
      <c r="P79" s="188">
        <v>2.5100000000000001E-3</v>
      </c>
      <c r="Q79" s="189">
        <v>0.31</v>
      </c>
    </row>
    <row r="80" spans="1:17" ht="15.75" customHeight="1" thickBot="1">
      <c r="A80" s="34" t="s">
        <v>206</v>
      </c>
      <c r="B80" s="399"/>
      <c r="C80" s="365"/>
      <c r="D80" s="365"/>
      <c r="E80" s="217">
        <v>2007</v>
      </c>
      <c r="F80" s="9">
        <v>1.4999999999999999E-2</v>
      </c>
      <c r="G80" s="10">
        <v>1.85</v>
      </c>
      <c r="H80" s="9">
        <v>8.1600000000000006E-3</v>
      </c>
      <c r="I80" s="10">
        <v>1.01</v>
      </c>
      <c r="J80" s="9">
        <v>1.26E-5</v>
      </c>
      <c r="K80" s="10">
        <v>1.5499999999999999E-3</v>
      </c>
      <c r="L80" s="9">
        <v>1.17E-3</v>
      </c>
      <c r="M80" s="10">
        <v>0.14499999999999999</v>
      </c>
      <c r="N80" s="9">
        <v>8.1599999999999999E-4</v>
      </c>
      <c r="O80" s="10">
        <v>0.10100000000000001</v>
      </c>
      <c r="P80" s="9">
        <v>8.1599999999999999E-4</v>
      </c>
      <c r="Q80" s="10">
        <v>0.10100000000000001</v>
      </c>
    </row>
    <row r="81" spans="1:17" ht="15.75" customHeight="1" thickBot="1">
      <c r="A81" s="34" t="s">
        <v>207</v>
      </c>
      <c r="B81" s="399"/>
      <c r="C81" s="366"/>
      <c r="D81" s="366"/>
      <c r="E81" s="215">
        <v>2014</v>
      </c>
      <c r="F81" s="6">
        <v>1.4999999999999999E-2</v>
      </c>
      <c r="G81" s="7">
        <v>1.85</v>
      </c>
      <c r="H81" s="6">
        <v>8.1600000000000006E-3</v>
      </c>
      <c r="I81" s="7">
        <v>1.01</v>
      </c>
      <c r="J81" s="6">
        <v>1.26E-5</v>
      </c>
      <c r="K81" s="7">
        <v>1.5499999999999999E-3</v>
      </c>
      <c r="L81" s="6">
        <v>1.17E-3</v>
      </c>
      <c r="M81" s="7">
        <v>0.14499999999999999</v>
      </c>
      <c r="N81" s="6">
        <v>4.4099999999999999E-4</v>
      </c>
      <c r="O81" s="7">
        <v>5.45E-2</v>
      </c>
      <c r="P81" s="6">
        <v>4.4099999999999999E-4</v>
      </c>
      <c r="Q81" s="7">
        <v>5.45E-2</v>
      </c>
    </row>
    <row r="82" spans="1:17" ht="15.75" customHeight="1" thickBot="1">
      <c r="A82" s="34" t="s">
        <v>208</v>
      </c>
      <c r="B82" s="399"/>
      <c r="C82" s="364" t="s">
        <v>43</v>
      </c>
      <c r="D82" s="125" t="s">
        <v>21</v>
      </c>
      <c r="E82" s="218" t="s">
        <v>22</v>
      </c>
      <c r="F82" s="190">
        <v>2.5899999999999999E-2</v>
      </c>
      <c r="G82" s="191">
        <v>3.2</v>
      </c>
      <c r="H82" s="190">
        <v>6.8799999999999998E-3</v>
      </c>
      <c r="I82" s="191">
        <v>0.85</v>
      </c>
      <c r="J82" s="28">
        <v>1.26E-5</v>
      </c>
      <c r="K82" s="29">
        <v>1.5499999999999999E-3</v>
      </c>
      <c r="L82" s="190">
        <v>7.1599999999999995E-4</v>
      </c>
      <c r="M82" s="191">
        <v>8.8599999999999998E-2</v>
      </c>
      <c r="N82" s="190">
        <v>8.0900000000000004E-4</v>
      </c>
      <c r="O82" s="191">
        <v>0.1</v>
      </c>
      <c r="P82" s="190">
        <v>8.0900000000000004E-4</v>
      </c>
      <c r="Q82" s="191">
        <v>0.1</v>
      </c>
    </row>
    <row r="83" spans="1:17" ht="15.75" customHeight="1" thickBot="1">
      <c r="A83" s="34" t="s">
        <v>209</v>
      </c>
      <c r="B83" s="399"/>
      <c r="C83" s="365"/>
      <c r="D83" s="394" t="s">
        <v>25</v>
      </c>
      <c r="E83" s="200" t="s">
        <v>23</v>
      </c>
      <c r="F83" s="12">
        <v>2.8000000000000001E-2</v>
      </c>
      <c r="G83" s="13">
        <v>3.46</v>
      </c>
      <c r="H83" s="188">
        <v>6.8799999999999998E-3</v>
      </c>
      <c r="I83" s="189">
        <v>0.85</v>
      </c>
      <c r="J83" s="24">
        <v>1.26E-5</v>
      </c>
      <c r="K83" s="25">
        <v>1.5499999999999999E-3</v>
      </c>
      <c r="L83" s="188">
        <v>7.1599999999999995E-4</v>
      </c>
      <c r="M83" s="189">
        <v>8.8599999999999998E-2</v>
      </c>
      <c r="N83" s="188">
        <v>8.0900000000000004E-4</v>
      </c>
      <c r="O83" s="189">
        <v>0.1</v>
      </c>
      <c r="P83" s="188">
        <v>8.0900000000000004E-4</v>
      </c>
      <c r="Q83" s="189">
        <v>0.1</v>
      </c>
    </row>
    <row r="84" spans="1:17" ht="15.75" customHeight="1" thickBot="1">
      <c r="A84" s="34" t="s">
        <v>210</v>
      </c>
      <c r="B84" s="399"/>
      <c r="C84" s="366"/>
      <c r="D84" s="365"/>
      <c r="E84" s="213">
        <v>2007</v>
      </c>
      <c r="F84" s="15">
        <v>1.5699999999999999E-2</v>
      </c>
      <c r="G84" s="16">
        <v>1.94</v>
      </c>
      <c r="H84" s="15">
        <v>8.1600000000000006E-3</v>
      </c>
      <c r="I84" s="16">
        <v>1.01</v>
      </c>
      <c r="J84" s="15">
        <v>1.26E-5</v>
      </c>
      <c r="K84" s="16">
        <v>1.5499999999999999E-3</v>
      </c>
      <c r="L84" s="15">
        <v>4.3399999999999998E-4</v>
      </c>
      <c r="M84" s="16">
        <v>5.3699999999999998E-2</v>
      </c>
      <c r="N84" s="15">
        <v>8.1599999999999999E-4</v>
      </c>
      <c r="O84" s="16">
        <v>0.10100000000000001</v>
      </c>
      <c r="P84" s="15">
        <v>8.1599999999999999E-4</v>
      </c>
      <c r="Q84" s="16">
        <v>0.10100000000000001</v>
      </c>
    </row>
    <row r="85" spans="1:17" ht="15.75" customHeight="1" thickBot="1">
      <c r="A85" s="34" t="s">
        <v>211</v>
      </c>
      <c r="B85" s="399"/>
      <c r="C85" s="36" t="s">
        <v>49</v>
      </c>
      <c r="D85" s="365"/>
      <c r="E85" s="369">
        <v>2014</v>
      </c>
      <c r="F85" s="6">
        <v>1.5699999999999999E-2</v>
      </c>
      <c r="G85" s="7">
        <v>1.94</v>
      </c>
      <c r="H85" s="6">
        <v>8.1600000000000006E-3</v>
      </c>
      <c r="I85" s="7">
        <v>1.01</v>
      </c>
      <c r="J85" s="6">
        <v>1.26E-5</v>
      </c>
      <c r="K85" s="7">
        <v>1.5499999999999999E-3</v>
      </c>
      <c r="L85" s="6">
        <v>4.3399999999999998E-4</v>
      </c>
      <c r="M85" s="7">
        <v>5.3699999999999998E-2</v>
      </c>
      <c r="N85" s="6">
        <v>4.4099999999999999E-4</v>
      </c>
      <c r="O85" s="7">
        <v>5.45E-2</v>
      </c>
      <c r="P85" s="6">
        <v>4.4099999999999999E-4</v>
      </c>
      <c r="Q85" s="7">
        <v>5.45E-2</v>
      </c>
    </row>
    <row r="86" spans="1:17" ht="15.75" customHeight="1" thickBot="1">
      <c r="A86" s="34" t="s">
        <v>243</v>
      </c>
      <c r="B86" s="400"/>
      <c r="C86" s="216" t="s">
        <v>60</v>
      </c>
      <c r="D86" s="397"/>
      <c r="E86" s="370"/>
      <c r="F86" s="15">
        <v>1.5699999999999999E-2</v>
      </c>
      <c r="G86" s="16">
        <v>1.94</v>
      </c>
      <c r="H86" s="15">
        <v>8.1600000000000006E-3</v>
      </c>
      <c r="I86" s="16">
        <v>1.01</v>
      </c>
      <c r="J86" s="15">
        <v>1.26E-5</v>
      </c>
      <c r="K86" s="16">
        <v>1.5499999999999999E-3</v>
      </c>
      <c r="L86" s="15">
        <v>4.3399999999999998E-4</v>
      </c>
      <c r="M86" s="16">
        <v>5.3699999999999998E-2</v>
      </c>
      <c r="N86" s="15">
        <v>8.1599999999999999E-4</v>
      </c>
      <c r="O86" s="16">
        <v>0.10100000000000001</v>
      </c>
      <c r="P86" s="15">
        <v>8.1599999999999999E-4</v>
      </c>
      <c r="Q86" s="16">
        <v>0.10100000000000001</v>
      </c>
    </row>
    <row r="87" spans="1:17" ht="15.75" customHeight="1" thickBot="1">
      <c r="A87" s="34" t="s">
        <v>212</v>
      </c>
      <c r="B87" s="402" t="s">
        <v>51</v>
      </c>
      <c r="C87" s="401" t="s">
        <v>42</v>
      </c>
      <c r="D87" s="208" t="s">
        <v>21</v>
      </c>
      <c r="E87" s="131" t="s">
        <v>22</v>
      </c>
      <c r="F87" s="188">
        <v>3.5700000000000003E-2</v>
      </c>
      <c r="G87" s="189">
        <v>4.41</v>
      </c>
      <c r="H87" s="188">
        <v>7.6800000000000002E-3</v>
      </c>
      <c r="I87" s="189">
        <v>0.95</v>
      </c>
      <c r="J87" s="26">
        <v>1.26E-5</v>
      </c>
      <c r="K87" s="27">
        <v>1.5499999999999999E-3</v>
      </c>
      <c r="L87" s="188">
        <v>2.7899999999999999E-3</v>
      </c>
      <c r="M87" s="189">
        <v>0.34399999999999997</v>
      </c>
      <c r="N87" s="188">
        <v>2.5100000000000001E-3</v>
      </c>
      <c r="O87" s="189">
        <v>0.31</v>
      </c>
      <c r="P87" s="188">
        <v>2.5100000000000001E-3</v>
      </c>
      <c r="Q87" s="189">
        <v>0.31</v>
      </c>
    </row>
    <row r="88" spans="1:17" ht="15.75" customHeight="1" thickBot="1">
      <c r="A88" s="34" t="s">
        <v>213</v>
      </c>
      <c r="B88" s="396"/>
      <c r="C88" s="365"/>
      <c r="D88" s="394" t="s">
        <v>25</v>
      </c>
      <c r="E88" s="203" t="s">
        <v>23</v>
      </c>
      <c r="F88" s="190">
        <v>2.8000000000000001E-2</v>
      </c>
      <c r="G88" s="191">
        <v>3.46</v>
      </c>
      <c r="H88" s="190">
        <v>7.6800000000000002E-3</v>
      </c>
      <c r="I88" s="191">
        <v>0.95</v>
      </c>
      <c r="J88" s="18">
        <v>1.26E-5</v>
      </c>
      <c r="K88" s="19">
        <v>1.5499999999999999E-3</v>
      </c>
      <c r="L88" s="190">
        <v>2.7899999999999999E-3</v>
      </c>
      <c r="M88" s="191">
        <v>0.34399999999999997</v>
      </c>
      <c r="N88" s="190">
        <v>2.5100000000000001E-3</v>
      </c>
      <c r="O88" s="191">
        <v>0.31</v>
      </c>
      <c r="P88" s="190">
        <v>2.5100000000000001E-3</v>
      </c>
      <c r="Q88" s="191">
        <v>0.31</v>
      </c>
    </row>
    <row r="89" spans="1:17" ht="15.75" customHeight="1" thickBot="1">
      <c r="A89" s="34" t="s">
        <v>214</v>
      </c>
      <c r="B89" s="396"/>
      <c r="C89" s="365"/>
      <c r="D89" s="365"/>
      <c r="E89" s="11">
        <v>2007</v>
      </c>
      <c r="F89" s="12">
        <v>1.6799999999999999E-2</v>
      </c>
      <c r="G89" s="13">
        <v>2.08</v>
      </c>
      <c r="H89" s="12">
        <v>8.1600000000000006E-3</v>
      </c>
      <c r="I89" s="13">
        <v>1.01</v>
      </c>
      <c r="J89" s="12">
        <v>1.26E-5</v>
      </c>
      <c r="K89" s="13">
        <v>1.5499999999999999E-3</v>
      </c>
      <c r="L89" s="12">
        <v>1.31E-3</v>
      </c>
      <c r="M89" s="13">
        <v>0.16200000000000001</v>
      </c>
      <c r="N89" s="12">
        <v>8.1599999999999999E-4</v>
      </c>
      <c r="O89" s="13">
        <v>0.10100000000000001</v>
      </c>
      <c r="P89" s="12">
        <v>8.1599999999999999E-4</v>
      </c>
      <c r="Q89" s="13">
        <v>0.10100000000000001</v>
      </c>
    </row>
    <row r="90" spans="1:17" ht="15.75" customHeight="1" thickBot="1">
      <c r="A90" s="34" t="s">
        <v>215</v>
      </c>
      <c r="B90" s="396"/>
      <c r="C90" s="366"/>
      <c r="D90" s="366"/>
      <c r="E90" s="14">
        <v>2014</v>
      </c>
      <c r="F90" s="15">
        <v>1.6799999999999999E-2</v>
      </c>
      <c r="G90" s="16">
        <v>2.08</v>
      </c>
      <c r="H90" s="15">
        <v>8.1600000000000006E-3</v>
      </c>
      <c r="I90" s="16">
        <v>1.01</v>
      </c>
      <c r="J90" s="15">
        <v>1.26E-5</v>
      </c>
      <c r="K90" s="16">
        <v>1.5499999999999999E-3</v>
      </c>
      <c r="L90" s="15">
        <v>1.31E-3</v>
      </c>
      <c r="M90" s="16">
        <v>0.16200000000000001</v>
      </c>
      <c r="N90" s="15">
        <v>4.4099999999999999E-4</v>
      </c>
      <c r="O90" s="16">
        <v>5.45E-2</v>
      </c>
      <c r="P90" s="15">
        <v>4.4099999999999999E-4</v>
      </c>
      <c r="Q90" s="16">
        <v>5.45E-2</v>
      </c>
    </row>
    <row r="91" spans="1:17" ht="15.75" customHeight="1" thickBot="1">
      <c r="A91" s="34" t="s">
        <v>216</v>
      </c>
      <c r="B91" s="396"/>
      <c r="C91" s="364" t="s">
        <v>43</v>
      </c>
      <c r="D91" s="201" t="s">
        <v>21</v>
      </c>
      <c r="E91" s="127" t="s">
        <v>22</v>
      </c>
      <c r="F91" s="188">
        <v>2.5899999999999999E-2</v>
      </c>
      <c r="G91" s="189">
        <v>3.2</v>
      </c>
      <c r="H91" s="188">
        <v>6.8799999999999998E-3</v>
      </c>
      <c r="I91" s="189">
        <v>0.85</v>
      </c>
      <c r="J91" s="26">
        <v>1.26E-5</v>
      </c>
      <c r="K91" s="27">
        <v>1.5499999999999999E-3</v>
      </c>
      <c r="L91" s="188">
        <v>7.1599999999999995E-4</v>
      </c>
      <c r="M91" s="189">
        <v>8.8599999999999998E-2</v>
      </c>
      <c r="N91" s="188">
        <v>8.0900000000000004E-4</v>
      </c>
      <c r="O91" s="189">
        <v>0.1</v>
      </c>
      <c r="P91" s="188">
        <v>8.0900000000000004E-4</v>
      </c>
      <c r="Q91" s="189">
        <v>0.1</v>
      </c>
    </row>
    <row r="92" spans="1:17" ht="15.75" customHeight="1" thickBot="1">
      <c r="A92" s="34" t="s">
        <v>217</v>
      </c>
      <c r="B92" s="396"/>
      <c r="C92" s="365"/>
      <c r="D92" s="394" t="s">
        <v>25</v>
      </c>
      <c r="E92" s="203" t="s">
        <v>23</v>
      </c>
      <c r="F92" s="190">
        <v>2.8000000000000001E-2</v>
      </c>
      <c r="G92" s="191">
        <v>3.46</v>
      </c>
      <c r="H92" s="190">
        <v>6.8799999999999998E-3</v>
      </c>
      <c r="I92" s="191">
        <v>0.85</v>
      </c>
      <c r="J92" s="18">
        <v>1.26E-5</v>
      </c>
      <c r="K92" s="19">
        <v>1.5499999999999999E-3</v>
      </c>
      <c r="L92" s="190">
        <v>7.1599999999999995E-4</v>
      </c>
      <c r="M92" s="191">
        <v>8.8599999999999998E-2</v>
      </c>
      <c r="N92" s="190">
        <v>8.0900000000000004E-4</v>
      </c>
      <c r="O92" s="191">
        <v>0.1</v>
      </c>
      <c r="P92" s="190">
        <v>8.0900000000000004E-4</v>
      </c>
      <c r="Q92" s="191">
        <v>0.1</v>
      </c>
    </row>
    <row r="93" spans="1:17" ht="15.75" customHeight="1" thickBot="1">
      <c r="A93" s="34" t="s">
        <v>218</v>
      </c>
      <c r="B93" s="396"/>
      <c r="C93" s="366"/>
      <c r="D93" s="365"/>
      <c r="E93" s="17">
        <v>2007</v>
      </c>
      <c r="F93" s="6">
        <v>1.7600000000000001E-2</v>
      </c>
      <c r="G93" s="7">
        <v>2.1800000000000002</v>
      </c>
      <c r="H93" s="6">
        <v>8.1600000000000006E-3</v>
      </c>
      <c r="I93" s="7">
        <v>1.01</v>
      </c>
      <c r="J93" s="6">
        <v>1.26E-5</v>
      </c>
      <c r="K93" s="7">
        <v>1.5499999999999999E-3</v>
      </c>
      <c r="L93" s="6">
        <v>4.8799999999999999E-4</v>
      </c>
      <c r="M93" s="7">
        <v>6.0299999999999999E-2</v>
      </c>
      <c r="N93" s="6">
        <v>8.1599999999999999E-4</v>
      </c>
      <c r="O93" s="7">
        <v>0.10100000000000001</v>
      </c>
      <c r="P93" s="6">
        <v>8.1599999999999999E-4</v>
      </c>
      <c r="Q93" s="7">
        <v>0.10100000000000001</v>
      </c>
    </row>
    <row r="94" spans="1:17" ht="18.75" thickBot="1">
      <c r="A94" s="34" t="s">
        <v>244</v>
      </c>
      <c r="B94" s="396"/>
      <c r="C94" s="36" t="s">
        <v>59</v>
      </c>
      <c r="D94" s="365"/>
      <c r="E94" s="367">
        <v>2014</v>
      </c>
      <c r="F94" s="15">
        <v>1.7600000000000001E-2</v>
      </c>
      <c r="G94" s="16">
        <v>2.1800000000000002</v>
      </c>
      <c r="H94" s="15">
        <v>8.1600000000000006E-3</v>
      </c>
      <c r="I94" s="16">
        <v>1.01</v>
      </c>
      <c r="J94" s="15">
        <v>1.26E-5</v>
      </c>
      <c r="K94" s="16">
        <v>1.5499999999999999E-3</v>
      </c>
      <c r="L94" s="15">
        <v>4.8799999999999999E-4</v>
      </c>
      <c r="M94" s="16">
        <v>6.0299999999999999E-2</v>
      </c>
      <c r="N94" s="15">
        <v>4.4099999999999999E-4</v>
      </c>
      <c r="O94" s="16">
        <v>5.45E-2</v>
      </c>
      <c r="P94" s="15">
        <v>4.4099999999999999E-4</v>
      </c>
      <c r="Q94" s="16">
        <v>5.45E-2</v>
      </c>
    </row>
    <row r="95" spans="1:17" ht="15.75" customHeight="1" thickBot="1">
      <c r="A95" s="34" t="s">
        <v>245</v>
      </c>
      <c r="B95" s="403"/>
      <c r="C95" s="36" t="s">
        <v>60</v>
      </c>
      <c r="D95" s="366"/>
      <c r="E95" s="404"/>
      <c r="F95" s="6">
        <v>1.7600000000000001E-2</v>
      </c>
      <c r="G95" s="7">
        <v>2.1800000000000002</v>
      </c>
      <c r="H95" s="6">
        <v>8.1600000000000006E-3</v>
      </c>
      <c r="I95" s="7">
        <v>1.01</v>
      </c>
      <c r="J95" s="6">
        <v>1.26E-5</v>
      </c>
      <c r="K95" s="7">
        <v>1.5499999999999999E-3</v>
      </c>
      <c r="L95" s="6">
        <v>4.8799999999999999E-4</v>
      </c>
      <c r="M95" s="7">
        <v>6.0299999999999999E-2</v>
      </c>
      <c r="N95" s="6">
        <v>8.1599999999999999E-4</v>
      </c>
      <c r="O95" s="7">
        <v>0.10100000000000001</v>
      </c>
      <c r="P95" s="6">
        <v>8.1599999999999999E-4</v>
      </c>
      <c r="Q95" s="7">
        <v>0.10100000000000001</v>
      </c>
    </row>
    <row r="104" spans="1:2"/>
    <row r="105" spans="1:2">
      <c r="A105" s="387"/>
      <c r="B105" s="387"/>
    </row>
  </sheetData>
  <sheetProtection password="F671" sheet="1" objects="1" scenarios="1"/>
  <mergeCells count="92">
    <mergeCell ref="E85:E86"/>
    <mergeCell ref="B87:B95"/>
    <mergeCell ref="C87:C90"/>
    <mergeCell ref="C91:C93"/>
    <mergeCell ref="D88:D90"/>
    <mergeCell ref="D92:D95"/>
    <mergeCell ref="E94:E95"/>
    <mergeCell ref="B78:B86"/>
    <mergeCell ref="C78:C81"/>
    <mergeCell ref="C82:C84"/>
    <mergeCell ref="D79:D81"/>
    <mergeCell ref="D83:D86"/>
    <mergeCell ref="A105:B105"/>
    <mergeCell ref="C45:C47"/>
    <mergeCell ref="D45:D47"/>
    <mergeCell ref="D48:D49"/>
    <mergeCell ref="C48:C49"/>
    <mergeCell ref="B35:B59"/>
    <mergeCell ref="D61:D63"/>
    <mergeCell ref="C60:C63"/>
    <mergeCell ref="D65:D68"/>
    <mergeCell ref="C64:C66"/>
    <mergeCell ref="B60:B68"/>
    <mergeCell ref="D74:D77"/>
    <mergeCell ref="B69:B77"/>
    <mergeCell ref="C69:C72"/>
    <mergeCell ref="C73:C75"/>
    <mergeCell ref="D70:D72"/>
    <mergeCell ref="J6:K6"/>
    <mergeCell ref="L6:M6"/>
    <mergeCell ref="J14:K14"/>
    <mergeCell ref="A22:A23"/>
    <mergeCell ref="B22:C22"/>
    <mergeCell ref="D22:E22"/>
    <mergeCell ref="F22:G22"/>
    <mergeCell ref="H22:I22"/>
    <mergeCell ref="L14:M14"/>
    <mergeCell ref="A18:A19"/>
    <mergeCell ref="B18:C18"/>
    <mergeCell ref="D18:E18"/>
    <mergeCell ref="F18:G18"/>
    <mergeCell ref="H18:I18"/>
    <mergeCell ref="J18:K18"/>
    <mergeCell ref="L18:M18"/>
    <mergeCell ref="A6:A7"/>
    <mergeCell ref="B6:C6"/>
    <mergeCell ref="D6:E6"/>
    <mergeCell ref="F6:G6"/>
    <mergeCell ref="H6:I6"/>
    <mergeCell ref="C30:P30"/>
    <mergeCell ref="A10:A11"/>
    <mergeCell ref="B10:C10"/>
    <mergeCell ref="D10:E10"/>
    <mergeCell ref="F10:G10"/>
    <mergeCell ref="H10:I10"/>
    <mergeCell ref="J10:K10"/>
    <mergeCell ref="L10:M10"/>
    <mergeCell ref="A14:A15"/>
    <mergeCell ref="B14:C14"/>
    <mergeCell ref="D14:E14"/>
    <mergeCell ref="F14:G14"/>
    <mergeCell ref="H14:I14"/>
    <mergeCell ref="J22:K22"/>
    <mergeCell ref="L22:M22"/>
    <mergeCell ref="N32:O32"/>
    <mergeCell ref="P32:Q32"/>
    <mergeCell ref="E33:E34"/>
    <mergeCell ref="F33:G33"/>
    <mergeCell ref="H33:I33"/>
    <mergeCell ref="J33:K33"/>
    <mergeCell ref="L33:M33"/>
    <mergeCell ref="P33:Q33"/>
    <mergeCell ref="D32:E32"/>
    <mergeCell ref="F32:K32"/>
    <mergeCell ref="L32:M32"/>
    <mergeCell ref="C39:C41"/>
    <mergeCell ref="D39:D41"/>
    <mergeCell ref="C42:C44"/>
    <mergeCell ref="D42:D44"/>
    <mergeCell ref="N33:O33"/>
    <mergeCell ref="C36:C38"/>
    <mergeCell ref="D36:D38"/>
    <mergeCell ref="C57:C59"/>
    <mergeCell ref="D57:D59"/>
    <mergeCell ref="E67:E68"/>
    <mergeCell ref="E76:E77"/>
    <mergeCell ref="C50:C51"/>
    <mergeCell ref="D50:D51"/>
    <mergeCell ref="C53:C54"/>
    <mergeCell ref="D53:D54"/>
    <mergeCell ref="C55:C56"/>
    <mergeCell ref="D55:D56"/>
  </mergeCells>
  <dataValidations count="5">
    <dataValidation type="list" allowBlank="1" showInputMessage="1" showErrorMessage="1" sqref="A8">
      <formula1>dnfplessthan10</formula1>
    </dataValidation>
    <dataValidation type="list" allowBlank="1" showInputMessage="1" showErrorMessage="1" sqref="A24">
      <formula1>dnfpmore25less30</formula1>
    </dataValidation>
    <dataValidation type="list" allowBlank="1" showInputMessage="1" showErrorMessage="1" sqref="A20">
      <formula1>dnfpmore20less25</formula1>
    </dataValidation>
    <dataValidation type="list" allowBlank="1" showInputMessage="1" showErrorMessage="1" sqref="A16">
      <formula1>dnfpmore15less20</formula1>
    </dataValidation>
    <dataValidation type="list" allowBlank="1" showInputMessage="1" showErrorMessage="1" sqref="A12">
      <formula1>dnfpmore10less15</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sheetPr codeName="Sheet4"/>
  <dimension ref="A1:Q124"/>
  <sheetViews>
    <sheetView zoomScaleNormal="100" workbookViewId="0">
      <selection activeCell="B7" sqref="B7:I7"/>
    </sheetView>
  </sheetViews>
  <sheetFormatPr defaultRowHeight="15"/>
  <cols>
    <col min="1" max="1" width="35.85546875" style="3" customWidth="1"/>
    <col min="2" max="2" width="14.85546875" customWidth="1"/>
    <col min="3" max="3" width="12.28515625" customWidth="1"/>
    <col min="4" max="5" width="11" customWidth="1"/>
    <col min="7" max="7" width="11.28515625" customWidth="1"/>
    <col min="9" max="9" width="11.28515625" customWidth="1"/>
    <col min="11" max="11" width="12" customWidth="1"/>
    <col min="13" max="13" width="12.140625" customWidth="1"/>
  </cols>
  <sheetData>
    <row r="1" spans="1:17" ht="15.75" thickBot="1"/>
    <row r="2" spans="1:17" ht="19.5" thickBot="1">
      <c r="A2" s="21" t="s">
        <v>221</v>
      </c>
      <c r="B2" s="23" t="s">
        <v>222</v>
      </c>
      <c r="C2" s="117">
        <v>234</v>
      </c>
      <c r="D2" s="20" t="s">
        <v>135</v>
      </c>
      <c r="E2" s="22">
        <f>C2*1.3410220888</f>
        <v>313.79916877919999</v>
      </c>
      <c r="F2" s="35" t="s">
        <v>134</v>
      </c>
      <c r="G2" s="3"/>
      <c r="H2" s="3"/>
      <c r="I2" s="3"/>
      <c r="J2" s="3"/>
      <c r="K2" s="3"/>
      <c r="L2" s="3"/>
      <c r="M2" s="3"/>
    </row>
    <row r="3" spans="1:17">
      <c r="B3" s="3"/>
      <c r="C3" s="3"/>
      <c r="D3" s="3"/>
      <c r="E3" s="3"/>
      <c r="F3" s="3"/>
      <c r="G3" s="3"/>
      <c r="H3" s="3"/>
      <c r="I3" s="3"/>
      <c r="J3" s="3"/>
      <c r="K3" s="3"/>
      <c r="L3" s="3"/>
      <c r="M3" s="3"/>
    </row>
    <row r="4" spans="1:17">
      <c r="B4" s="3"/>
      <c r="C4" s="3"/>
      <c r="D4" s="3"/>
      <c r="E4" s="3"/>
      <c r="F4" s="3"/>
      <c r="G4" s="3"/>
      <c r="H4" s="3"/>
      <c r="I4" s="3"/>
      <c r="J4" s="3"/>
      <c r="K4" s="3"/>
      <c r="L4" s="3"/>
      <c r="M4" s="3"/>
    </row>
    <row r="5" spans="1:17" ht="15.75" thickBot="1">
      <c r="A5" s="300" t="s">
        <v>220</v>
      </c>
      <c r="B5" s="3"/>
      <c r="C5" s="3"/>
      <c r="D5" s="3"/>
      <c r="E5" s="3"/>
      <c r="F5" s="3"/>
      <c r="G5" s="3"/>
      <c r="H5" s="3"/>
      <c r="I5" s="3"/>
      <c r="J5" s="3"/>
      <c r="K5" s="3"/>
      <c r="L5" s="3"/>
      <c r="M5" s="3"/>
    </row>
    <row r="6" spans="1:17" ht="16.5" thickBot="1">
      <c r="A6" s="381" t="s">
        <v>341</v>
      </c>
      <c r="B6" s="422" t="s">
        <v>273</v>
      </c>
      <c r="C6" s="421"/>
      <c r="D6" s="424" t="s">
        <v>0</v>
      </c>
      <c r="E6" s="425"/>
      <c r="F6" s="422" t="s">
        <v>286</v>
      </c>
      <c r="G6" s="421"/>
      <c r="H6" s="422" t="s">
        <v>62</v>
      </c>
      <c r="I6" s="423"/>
      <c r="J6" s="421" t="s">
        <v>4</v>
      </c>
      <c r="K6" s="421"/>
      <c r="L6" s="422" t="s">
        <v>5</v>
      </c>
      <c r="M6" s="423"/>
    </row>
    <row r="7" spans="1:17" ht="31.5">
      <c r="A7" s="381"/>
      <c r="B7" s="1" t="s">
        <v>1</v>
      </c>
      <c r="C7" s="31" t="s">
        <v>2</v>
      </c>
      <c r="D7" s="32" t="s">
        <v>1</v>
      </c>
      <c r="E7" s="31" t="s">
        <v>2</v>
      </c>
      <c r="F7" s="32" t="s">
        <v>1</v>
      </c>
      <c r="G7" s="31" t="s">
        <v>2</v>
      </c>
      <c r="H7" s="32" t="s">
        <v>1</v>
      </c>
      <c r="I7" s="31" t="s">
        <v>2</v>
      </c>
      <c r="J7" s="32" t="s">
        <v>1</v>
      </c>
      <c r="K7" s="31" t="s">
        <v>2</v>
      </c>
      <c r="L7" s="32" t="s">
        <v>1</v>
      </c>
      <c r="M7" s="2" t="s">
        <v>2</v>
      </c>
    </row>
    <row r="8" spans="1:17" ht="15.75">
      <c r="A8" s="259" t="s">
        <v>264</v>
      </c>
      <c r="B8" s="33">
        <f>VLOOKUP($A$8,A12:Q84,6,FALSE)</f>
        <v>1.03E-2</v>
      </c>
      <c r="C8" s="33">
        <f>VLOOKUP($A$8,A12:Q84,7,FALSE)</f>
        <v>1.28</v>
      </c>
      <c r="D8" s="33">
        <f>VLOOKUP($A$8,A12:Q84,8,FALSE)</f>
        <v>5.7299999999999999E-3</v>
      </c>
      <c r="E8" s="33">
        <f>VLOOKUP($A$8,A12:Q84,9,FALSE)</f>
        <v>0.70899999999999996</v>
      </c>
      <c r="F8" s="33">
        <f>VLOOKUP($A$8,A12:Q84,10,FALSE)</f>
        <v>1.26E-5</v>
      </c>
      <c r="G8" s="33">
        <f>VLOOKUP($A$8,A12:Q84,11,FALSE)</f>
        <v>1.5499999999999999E-3</v>
      </c>
      <c r="H8" s="33">
        <f>VLOOKUP($A$8,A12:Q84,12,FALSE)</f>
        <v>2.8600000000000001E-4</v>
      </c>
      <c r="I8" s="33">
        <f>VLOOKUP($A$8,A12:Q84,13,FALSE)</f>
        <v>3.5299999999999998E-2</v>
      </c>
      <c r="J8" s="33">
        <f>VLOOKUP($A$8,A12:Q84,14,FALSE)</f>
        <v>3.3100000000000002E-4</v>
      </c>
      <c r="K8" s="33">
        <f>VLOOKUP($A$8,A12:Q84,15,FALSE)</f>
        <v>4.0899999999999999E-2</v>
      </c>
      <c r="L8" s="33">
        <f>VLOOKUP($A$8,A12:Q84,16,FALSE)</f>
        <v>3.3100000000000002E-4</v>
      </c>
      <c r="M8" s="33">
        <f>VLOOKUP($A$8,A12:Q84,17,FALSE)</f>
        <v>4.0899999999999999E-2</v>
      </c>
    </row>
    <row r="12" spans="1:17">
      <c r="G12" s="298" t="s">
        <v>344</v>
      </c>
    </row>
    <row r="14" spans="1:17" ht="15.75">
      <c r="C14" s="380" t="s">
        <v>70</v>
      </c>
      <c r="D14" s="380"/>
      <c r="E14" s="380"/>
      <c r="F14" s="380"/>
      <c r="G14" s="380"/>
      <c r="H14" s="380"/>
      <c r="I14" s="380"/>
      <c r="J14" s="380"/>
      <c r="K14" s="380"/>
      <c r="L14" s="380"/>
      <c r="M14" s="380"/>
      <c r="N14" s="380"/>
      <c r="O14" s="380"/>
    </row>
    <row r="15" spans="1:17" ht="15.75" thickBot="1"/>
    <row r="16" spans="1:17" ht="15.75" thickBot="1">
      <c r="B16" s="426" t="s">
        <v>6</v>
      </c>
      <c r="C16" s="427"/>
      <c r="D16" s="427"/>
      <c r="E16" s="427"/>
      <c r="F16" s="427"/>
      <c r="G16" s="427"/>
      <c r="H16" s="427"/>
      <c r="I16" s="427"/>
      <c r="J16" s="427"/>
      <c r="K16" s="427"/>
      <c r="L16" s="427"/>
      <c r="M16" s="427"/>
      <c r="N16" s="427"/>
      <c r="O16" s="427"/>
      <c r="P16" s="427"/>
      <c r="Q16" s="428"/>
    </row>
    <row r="17" spans="1:17" ht="21">
      <c r="B17" s="44" t="s">
        <v>7</v>
      </c>
      <c r="C17" s="47" t="s">
        <v>9</v>
      </c>
      <c r="D17" s="47" t="s">
        <v>3</v>
      </c>
      <c r="E17" s="429" t="s">
        <v>12</v>
      </c>
      <c r="F17" s="411" t="s">
        <v>287</v>
      </c>
      <c r="G17" s="412"/>
      <c r="H17" s="411" t="s">
        <v>13</v>
      </c>
      <c r="I17" s="412"/>
      <c r="J17" s="411" t="s">
        <v>267</v>
      </c>
      <c r="K17" s="412"/>
      <c r="L17" s="411" t="s">
        <v>288</v>
      </c>
      <c r="M17" s="412"/>
      <c r="N17" s="411" t="s">
        <v>289</v>
      </c>
      <c r="O17" s="412"/>
      <c r="P17" s="411" t="s">
        <v>269</v>
      </c>
      <c r="Q17" s="412"/>
    </row>
    <row r="18" spans="1:17" ht="15.75" thickBot="1">
      <c r="B18" s="45" t="s">
        <v>8</v>
      </c>
      <c r="C18" s="47" t="s">
        <v>10</v>
      </c>
      <c r="D18" s="47" t="s">
        <v>11</v>
      </c>
      <c r="E18" s="430"/>
      <c r="F18" s="413"/>
      <c r="G18" s="414"/>
      <c r="H18" s="413"/>
      <c r="I18" s="414"/>
      <c r="J18" s="413"/>
      <c r="K18" s="414"/>
      <c r="L18" s="413"/>
      <c r="M18" s="414"/>
      <c r="N18" s="413"/>
      <c r="O18" s="414"/>
      <c r="P18" s="413"/>
      <c r="Q18" s="414"/>
    </row>
    <row r="19" spans="1:17" ht="15.75" thickBot="1">
      <c r="B19" s="46"/>
      <c r="C19" s="226"/>
      <c r="D19" s="226"/>
      <c r="E19" s="430"/>
      <c r="F19" s="48" t="s">
        <v>14</v>
      </c>
      <c r="G19" s="49" t="s">
        <v>15</v>
      </c>
      <c r="H19" s="48" t="s">
        <v>14</v>
      </c>
      <c r="I19" s="49" t="s">
        <v>15</v>
      </c>
      <c r="J19" s="48" t="s">
        <v>14</v>
      </c>
      <c r="K19" s="49" t="s">
        <v>15</v>
      </c>
      <c r="L19" s="48" t="s">
        <v>14</v>
      </c>
      <c r="M19" s="49" t="s">
        <v>15</v>
      </c>
      <c r="N19" s="48" t="s">
        <v>14</v>
      </c>
      <c r="O19" s="49" t="s">
        <v>15</v>
      </c>
      <c r="P19" s="48" t="s">
        <v>14</v>
      </c>
      <c r="Q19" s="49" t="s">
        <v>15</v>
      </c>
    </row>
    <row r="20" spans="1:17" ht="15.75" customHeight="1" thickBot="1">
      <c r="A20" s="34" t="s">
        <v>248</v>
      </c>
      <c r="B20" s="225" t="s">
        <v>247</v>
      </c>
      <c r="C20" s="227" t="s">
        <v>20</v>
      </c>
      <c r="D20" s="227" t="s">
        <v>21</v>
      </c>
      <c r="E20" s="228" t="s">
        <v>63</v>
      </c>
      <c r="F20" s="186">
        <v>3.5700000000000003E-2</v>
      </c>
      <c r="G20" s="187">
        <v>4.41</v>
      </c>
      <c r="H20" s="186">
        <v>7.6800000000000002E-3</v>
      </c>
      <c r="I20" s="187">
        <v>0.95</v>
      </c>
      <c r="J20" s="24">
        <v>1.26E-5</v>
      </c>
      <c r="K20" s="25">
        <v>1.5499999999999999E-3</v>
      </c>
      <c r="L20" s="186">
        <v>2.7899999999999999E-3</v>
      </c>
      <c r="M20" s="187">
        <v>0.34399999999999997</v>
      </c>
      <c r="N20" s="186">
        <v>2.5100000000000001E-3</v>
      </c>
      <c r="O20" s="187">
        <v>0.31</v>
      </c>
      <c r="P20" s="186">
        <v>2.5100000000000001E-3</v>
      </c>
      <c r="Q20" s="187">
        <v>0.31</v>
      </c>
    </row>
    <row r="21" spans="1:17" ht="15.75" customHeight="1" thickBot="1">
      <c r="A21" s="34" t="s">
        <v>249</v>
      </c>
      <c r="B21" s="223"/>
      <c r="C21" s="50"/>
      <c r="D21" s="50"/>
      <c r="E21" s="8" t="s">
        <v>64</v>
      </c>
      <c r="F21" s="221">
        <v>1.6E-2</v>
      </c>
      <c r="G21" s="222">
        <v>1.98</v>
      </c>
      <c r="H21" s="221">
        <v>1.32E-2</v>
      </c>
      <c r="I21" s="222">
        <v>1.64</v>
      </c>
      <c r="J21" s="221">
        <v>1.26E-5</v>
      </c>
      <c r="K21" s="222">
        <v>1.5499999999999999E-3</v>
      </c>
      <c r="L21" s="221">
        <v>1.25E-3</v>
      </c>
      <c r="M21" s="222">
        <v>0.155</v>
      </c>
      <c r="N21" s="221">
        <v>1.65E-3</v>
      </c>
      <c r="O21" s="222">
        <v>0.20399999999999999</v>
      </c>
      <c r="P21" s="221">
        <v>1.65E-3</v>
      </c>
      <c r="Q21" s="222">
        <v>0.20399999999999999</v>
      </c>
    </row>
    <row r="22" spans="1:17" ht="15.75" customHeight="1" thickBot="1">
      <c r="A22" s="34" t="s">
        <v>265</v>
      </c>
      <c r="B22" s="223"/>
      <c r="C22" s="51" t="s">
        <v>53</v>
      </c>
      <c r="D22" s="51" t="s">
        <v>25</v>
      </c>
      <c r="E22" s="52">
        <v>2011</v>
      </c>
      <c r="F22" s="53">
        <v>1.15E-2</v>
      </c>
      <c r="G22" s="54">
        <v>1.42</v>
      </c>
      <c r="H22" s="53">
        <v>1.32E-2</v>
      </c>
      <c r="I22" s="54">
        <v>1.64</v>
      </c>
      <c r="J22" s="6">
        <v>1.26E-5</v>
      </c>
      <c r="K22" s="54">
        <v>1.5499999999999999E-3</v>
      </c>
      <c r="L22" s="53">
        <v>8.9899999999999995E-4</v>
      </c>
      <c r="M22" s="54">
        <v>0.111</v>
      </c>
      <c r="N22" s="53">
        <v>6.6100000000000002E-4</v>
      </c>
      <c r="O22" s="54">
        <v>8.1799999999999998E-2</v>
      </c>
      <c r="P22" s="53">
        <v>6.6100000000000002E-4</v>
      </c>
      <c r="Q22" s="54">
        <v>8.1799999999999998E-2</v>
      </c>
    </row>
    <row r="23" spans="1:17" ht="15.75" customHeight="1" thickBot="1">
      <c r="A23" s="34" t="s">
        <v>250</v>
      </c>
      <c r="B23" s="223"/>
      <c r="C23" s="50"/>
      <c r="D23" s="50"/>
      <c r="E23" s="8" t="s">
        <v>64</v>
      </c>
      <c r="F23" s="9">
        <v>1.46E-2</v>
      </c>
      <c r="G23" s="10">
        <v>1.8</v>
      </c>
      <c r="H23" s="9">
        <v>1.0800000000000001E-2</v>
      </c>
      <c r="I23" s="10">
        <v>1.34</v>
      </c>
      <c r="J23" s="9">
        <v>1.26E-5</v>
      </c>
      <c r="K23" s="10">
        <v>1.5499999999999999E-3</v>
      </c>
      <c r="L23" s="9">
        <v>1.14E-3</v>
      </c>
      <c r="M23" s="10">
        <v>0.14099999999999999</v>
      </c>
      <c r="N23" s="9">
        <v>1.32E-3</v>
      </c>
      <c r="O23" s="10">
        <v>0.16400000000000001</v>
      </c>
      <c r="P23" s="9">
        <v>1.32E-3</v>
      </c>
      <c r="Q23" s="10">
        <v>0.16400000000000001</v>
      </c>
    </row>
    <row r="24" spans="1:17" ht="15.75" customHeight="1" thickBot="1">
      <c r="A24" s="34" t="s">
        <v>251</v>
      </c>
      <c r="B24" s="223"/>
      <c r="C24" s="51" t="s">
        <v>26</v>
      </c>
      <c r="D24" s="51" t="s">
        <v>25</v>
      </c>
      <c r="E24" s="52">
        <v>2011</v>
      </c>
      <c r="F24" s="53">
        <v>1.15E-2</v>
      </c>
      <c r="G24" s="54">
        <v>1.42</v>
      </c>
      <c r="H24" s="53">
        <v>1.0800000000000001E-2</v>
      </c>
      <c r="I24" s="54">
        <v>1.34</v>
      </c>
      <c r="J24" s="6">
        <v>1.26E-5</v>
      </c>
      <c r="K24" s="54">
        <v>1.5499999999999999E-3</v>
      </c>
      <c r="L24" s="53">
        <v>8.9899999999999995E-4</v>
      </c>
      <c r="M24" s="54">
        <v>0.111</v>
      </c>
      <c r="N24" s="53">
        <v>6.6100000000000002E-4</v>
      </c>
      <c r="O24" s="54">
        <v>8.1799999999999998E-2</v>
      </c>
      <c r="P24" s="53">
        <v>6.6100000000000002E-4</v>
      </c>
      <c r="Q24" s="54">
        <v>8.1799999999999998E-2</v>
      </c>
    </row>
    <row r="25" spans="1:17" ht="15.75" customHeight="1" thickBot="1">
      <c r="A25" s="34" t="s">
        <v>252</v>
      </c>
      <c r="B25" s="223"/>
      <c r="C25" s="50"/>
      <c r="D25" s="50"/>
      <c r="E25" s="8" t="s">
        <v>64</v>
      </c>
      <c r="F25" s="9">
        <v>1.46E-2</v>
      </c>
      <c r="G25" s="10">
        <v>1.8</v>
      </c>
      <c r="H25" s="9">
        <v>9.0399999999999994E-3</v>
      </c>
      <c r="I25" s="10">
        <v>1.1200000000000001</v>
      </c>
      <c r="J25" s="9">
        <v>1.26E-5</v>
      </c>
      <c r="K25" s="10">
        <v>1.5499999999999999E-3</v>
      </c>
      <c r="L25" s="9">
        <v>1.14E-3</v>
      </c>
      <c r="M25" s="10">
        <v>0.14099999999999999</v>
      </c>
      <c r="N25" s="9">
        <v>1.32E-3</v>
      </c>
      <c r="O25" s="10">
        <v>0.16400000000000001</v>
      </c>
      <c r="P25" s="9">
        <v>1.32E-3</v>
      </c>
      <c r="Q25" s="10">
        <v>0.16400000000000001</v>
      </c>
    </row>
    <row r="26" spans="1:17" ht="15.75" customHeight="1" thickBot="1">
      <c r="A26" s="34" t="s">
        <v>253</v>
      </c>
      <c r="B26" s="223"/>
      <c r="C26" s="230" t="s">
        <v>54</v>
      </c>
      <c r="D26" s="230" t="s">
        <v>25</v>
      </c>
      <c r="E26" s="52">
        <v>2011</v>
      </c>
      <c r="F26" s="53">
        <v>1.15E-2</v>
      </c>
      <c r="G26" s="54">
        <v>1.42</v>
      </c>
      <c r="H26" s="53">
        <v>9.0399999999999994E-3</v>
      </c>
      <c r="I26" s="54">
        <v>1.1200000000000001</v>
      </c>
      <c r="J26" s="6">
        <v>1.26E-5</v>
      </c>
      <c r="K26" s="54">
        <v>1.5499999999999999E-3</v>
      </c>
      <c r="L26" s="53">
        <v>8.9899999999999995E-4</v>
      </c>
      <c r="M26" s="54">
        <v>0.111</v>
      </c>
      <c r="N26" s="53">
        <v>4.8500000000000003E-4</v>
      </c>
      <c r="O26" s="54">
        <v>0.06</v>
      </c>
      <c r="P26" s="53">
        <v>4.8500000000000003E-4</v>
      </c>
      <c r="Q26" s="54">
        <v>0.06</v>
      </c>
    </row>
    <row r="27" spans="1:17" ht="15.75" customHeight="1" thickBot="1">
      <c r="A27" s="34" t="s">
        <v>254</v>
      </c>
      <c r="B27" s="229"/>
      <c r="C27" s="415" t="s">
        <v>55</v>
      </c>
      <c r="D27" s="417" t="s">
        <v>25</v>
      </c>
      <c r="E27" s="8" t="s">
        <v>64</v>
      </c>
      <c r="F27" s="9">
        <v>1.6E-2</v>
      </c>
      <c r="G27" s="10">
        <v>1.98</v>
      </c>
      <c r="H27" s="9">
        <v>8.1600000000000006E-3</v>
      </c>
      <c r="I27" s="10">
        <v>1.01</v>
      </c>
      <c r="J27" s="9">
        <v>1.26E-5</v>
      </c>
      <c r="K27" s="10">
        <v>1.5499999999999999E-3</v>
      </c>
      <c r="L27" s="9">
        <v>1.25E-3</v>
      </c>
      <c r="M27" s="10">
        <v>0.155</v>
      </c>
      <c r="N27" s="9">
        <v>1.32E-3</v>
      </c>
      <c r="O27" s="10">
        <v>0.16400000000000001</v>
      </c>
      <c r="P27" s="9">
        <v>1.32E-3</v>
      </c>
      <c r="Q27" s="10">
        <v>0.16400000000000001</v>
      </c>
    </row>
    <row r="28" spans="1:17" ht="15.75" customHeight="1" thickBot="1">
      <c r="A28" s="34" t="s">
        <v>255</v>
      </c>
      <c r="B28" s="229"/>
      <c r="C28" s="416"/>
      <c r="D28" s="418"/>
      <c r="E28" s="219">
        <v>2011</v>
      </c>
      <c r="F28" s="58">
        <v>1.6E-2</v>
      </c>
      <c r="G28" s="59">
        <v>1.98</v>
      </c>
      <c r="H28" s="58">
        <v>8.1600000000000006E-3</v>
      </c>
      <c r="I28" s="59">
        <v>1.01</v>
      </c>
      <c r="J28" s="24">
        <v>1.26E-5</v>
      </c>
      <c r="K28" s="59">
        <v>1.5499999999999999E-3</v>
      </c>
      <c r="L28" s="58">
        <v>1.25E-3</v>
      </c>
      <c r="M28" s="59">
        <v>0.155</v>
      </c>
      <c r="N28" s="58">
        <v>1.32E-3</v>
      </c>
      <c r="O28" s="59">
        <v>0.16400000000000001</v>
      </c>
      <c r="P28" s="58">
        <v>1.32E-3</v>
      </c>
      <c r="Q28" s="59">
        <v>0.16400000000000001</v>
      </c>
    </row>
    <row r="29" spans="1:17" ht="15.75" customHeight="1" thickBot="1">
      <c r="A29" s="34" t="s">
        <v>256</v>
      </c>
      <c r="B29" s="229"/>
      <c r="C29" s="419" t="s">
        <v>30</v>
      </c>
      <c r="D29" s="419" t="s">
        <v>25</v>
      </c>
      <c r="E29" s="8" t="s">
        <v>65</v>
      </c>
      <c r="F29" s="9">
        <v>1.6E-2</v>
      </c>
      <c r="G29" s="10">
        <v>1.98</v>
      </c>
      <c r="H29" s="9">
        <v>8.1600000000000006E-3</v>
      </c>
      <c r="I29" s="10">
        <v>1.01</v>
      </c>
      <c r="J29" s="9">
        <v>1.26E-5</v>
      </c>
      <c r="K29" s="10">
        <v>1.5499999999999999E-3</v>
      </c>
      <c r="L29" s="9">
        <v>1.25E-3</v>
      </c>
      <c r="M29" s="10">
        <v>0.155</v>
      </c>
      <c r="N29" s="9">
        <v>1.32E-3</v>
      </c>
      <c r="O29" s="10">
        <v>0.16400000000000001</v>
      </c>
      <c r="P29" s="9">
        <v>1.32E-3</v>
      </c>
      <c r="Q29" s="10">
        <v>0.16400000000000001</v>
      </c>
    </row>
    <row r="30" spans="1:17" ht="15.75" customHeight="1" thickBot="1">
      <c r="A30" s="34" t="s">
        <v>257</v>
      </c>
      <c r="B30" s="229"/>
      <c r="C30" s="420"/>
      <c r="D30" s="420"/>
      <c r="E30" s="219">
        <v>2010</v>
      </c>
      <c r="F30" s="58">
        <v>1.6E-2</v>
      </c>
      <c r="G30" s="59">
        <v>1.98</v>
      </c>
      <c r="H30" s="58">
        <v>8.1600000000000006E-3</v>
      </c>
      <c r="I30" s="59">
        <v>1.01</v>
      </c>
      <c r="J30" s="24">
        <v>1.26E-5</v>
      </c>
      <c r="K30" s="59">
        <v>1.5499999999999999E-3</v>
      </c>
      <c r="L30" s="58">
        <v>1.25E-3</v>
      </c>
      <c r="M30" s="59">
        <v>0.155</v>
      </c>
      <c r="N30" s="58">
        <v>1.32E-3</v>
      </c>
      <c r="O30" s="59">
        <v>0.16400000000000001</v>
      </c>
      <c r="P30" s="58">
        <v>1.32E-3</v>
      </c>
      <c r="Q30" s="59">
        <v>0.16400000000000001</v>
      </c>
    </row>
    <row r="31" spans="1:17" ht="15.75" customHeight="1" thickBot="1">
      <c r="A31" s="34" t="s">
        <v>258</v>
      </c>
      <c r="B31" s="223"/>
      <c r="C31" s="405" t="s">
        <v>56</v>
      </c>
      <c r="D31" s="405" t="s">
        <v>25</v>
      </c>
      <c r="E31" s="8" t="s">
        <v>66</v>
      </c>
      <c r="F31" s="9">
        <v>1.6E-2</v>
      </c>
      <c r="G31" s="10">
        <v>1.98</v>
      </c>
      <c r="H31" s="9">
        <v>5.7299999999999999E-3</v>
      </c>
      <c r="I31" s="10">
        <v>0.70899999999999996</v>
      </c>
      <c r="J31" s="9">
        <v>1.26E-5</v>
      </c>
      <c r="K31" s="10">
        <v>1.5499999999999999E-3</v>
      </c>
      <c r="L31" s="9">
        <v>1.25E-3</v>
      </c>
      <c r="M31" s="10">
        <v>0.155</v>
      </c>
      <c r="N31" s="9">
        <v>8.8199999999999997E-4</v>
      </c>
      <c r="O31" s="10">
        <v>0.109</v>
      </c>
      <c r="P31" s="9">
        <v>8.8199999999999997E-4</v>
      </c>
      <c r="Q31" s="10">
        <v>0.109</v>
      </c>
    </row>
    <row r="32" spans="1:17" ht="15.75" customHeight="1" thickBot="1">
      <c r="A32" s="34" t="s">
        <v>259</v>
      </c>
      <c r="B32" s="223"/>
      <c r="C32" s="406"/>
      <c r="D32" s="406"/>
      <c r="E32" s="231">
        <v>2009</v>
      </c>
      <c r="F32" s="58">
        <v>1.6E-2</v>
      </c>
      <c r="G32" s="59">
        <v>1.98</v>
      </c>
      <c r="H32" s="58">
        <v>5.7299999999999999E-3</v>
      </c>
      <c r="I32" s="59">
        <v>0.70899999999999996</v>
      </c>
      <c r="J32" s="24">
        <v>1.26E-5</v>
      </c>
      <c r="K32" s="59">
        <v>1.5499999999999999E-3</v>
      </c>
      <c r="L32" s="58">
        <v>1.25E-3</v>
      </c>
      <c r="M32" s="59">
        <v>0.155</v>
      </c>
      <c r="N32" s="58">
        <v>8.8199999999999997E-4</v>
      </c>
      <c r="O32" s="59">
        <v>0.109</v>
      </c>
      <c r="P32" s="58">
        <v>8.8199999999999997E-4</v>
      </c>
      <c r="Q32" s="59">
        <v>0.109</v>
      </c>
    </row>
    <row r="33" spans="1:17" ht="15.75" customHeight="1" thickBot="1">
      <c r="A33" s="34" t="s">
        <v>260</v>
      </c>
      <c r="B33" s="229"/>
      <c r="C33" s="205" t="s">
        <v>32</v>
      </c>
      <c r="D33" s="206" t="s">
        <v>21</v>
      </c>
      <c r="E33" s="207" t="s">
        <v>63</v>
      </c>
      <c r="F33" s="192">
        <v>2.5899999999999999E-2</v>
      </c>
      <c r="G33" s="193">
        <v>3.2</v>
      </c>
      <c r="H33" s="192">
        <v>6.8799999999999998E-3</v>
      </c>
      <c r="I33" s="193">
        <v>0.85</v>
      </c>
      <c r="J33" s="18">
        <v>1.26E-5</v>
      </c>
      <c r="K33" s="19">
        <v>1.5499999999999999E-3</v>
      </c>
      <c r="L33" s="192">
        <v>7.1599999999999995E-4</v>
      </c>
      <c r="M33" s="193">
        <v>8.8599999999999998E-2</v>
      </c>
      <c r="N33" s="192">
        <v>8.0900000000000004E-4</v>
      </c>
      <c r="O33" s="193">
        <v>0.1</v>
      </c>
      <c r="P33" s="192">
        <v>8.0900000000000004E-4</v>
      </c>
      <c r="Q33" s="193">
        <v>0.1</v>
      </c>
    </row>
    <row r="34" spans="1:17" ht="15.75" customHeight="1" thickBot="1">
      <c r="A34" s="34" t="s">
        <v>261</v>
      </c>
      <c r="B34" s="229"/>
      <c r="C34" s="407" t="s">
        <v>67</v>
      </c>
      <c r="D34" s="409" t="s">
        <v>25</v>
      </c>
      <c r="E34" s="55" t="s">
        <v>66</v>
      </c>
      <c r="F34" s="232">
        <v>1.6799999999999999E-2</v>
      </c>
      <c r="G34" s="233">
        <v>2.0699999999999998</v>
      </c>
      <c r="H34" s="232">
        <v>5.7299999999999999E-3</v>
      </c>
      <c r="I34" s="233">
        <v>0.70899999999999996</v>
      </c>
      <c r="J34" s="234">
        <v>1.26E-5</v>
      </c>
      <c r="K34" s="233">
        <v>1.5499999999999999E-3</v>
      </c>
      <c r="L34" s="232">
        <v>4.64E-4</v>
      </c>
      <c r="M34" s="233">
        <v>5.74E-2</v>
      </c>
      <c r="N34" s="232">
        <v>8.8199999999999997E-4</v>
      </c>
      <c r="O34" s="233">
        <v>0.109</v>
      </c>
      <c r="P34" s="232">
        <v>8.8199999999999997E-4</v>
      </c>
      <c r="Q34" s="233">
        <v>0.109</v>
      </c>
    </row>
    <row r="35" spans="1:17" ht="15.75" customHeight="1" thickBot="1">
      <c r="A35" s="34" t="s">
        <v>262</v>
      </c>
      <c r="B35" s="229"/>
      <c r="C35" s="408"/>
      <c r="D35" s="410"/>
      <c r="E35" s="220">
        <v>2009</v>
      </c>
      <c r="F35" s="18">
        <v>1.6799999999999999E-2</v>
      </c>
      <c r="G35" s="19">
        <v>2.0699999999999998</v>
      </c>
      <c r="H35" s="18">
        <v>5.7299999999999999E-3</v>
      </c>
      <c r="I35" s="19">
        <v>0.70899999999999996</v>
      </c>
      <c r="J35" s="18">
        <v>1.26E-5</v>
      </c>
      <c r="K35" s="19">
        <v>1.5499999999999999E-3</v>
      </c>
      <c r="L35" s="18">
        <v>4.64E-4</v>
      </c>
      <c r="M35" s="19">
        <v>5.74E-2</v>
      </c>
      <c r="N35" s="18">
        <v>8.8199999999999997E-4</v>
      </c>
      <c r="O35" s="19">
        <v>0.109</v>
      </c>
      <c r="P35" s="18">
        <v>8.8199999999999997E-4</v>
      </c>
      <c r="Q35" s="19">
        <v>0.109</v>
      </c>
    </row>
    <row r="36" spans="1:17" ht="15.75" customHeight="1" thickBot="1">
      <c r="A36" s="34" t="s">
        <v>263</v>
      </c>
      <c r="B36" s="223"/>
      <c r="C36" s="401" t="s">
        <v>69</v>
      </c>
      <c r="D36" s="401" t="s">
        <v>25</v>
      </c>
      <c r="E36" s="55" t="s">
        <v>68</v>
      </c>
      <c r="F36" s="56">
        <v>1.6799999999999999E-2</v>
      </c>
      <c r="G36" s="57">
        <v>2.0699999999999998</v>
      </c>
      <c r="H36" s="56">
        <v>5.7299999999999999E-3</v>
      </c>
      <c r="I36" s="57">
        <v>0.70899999999999996</v>
      </c>
      <c r="J36" s="12">
        <v>1.26E-5</v>
      </c>
      <c r="K36" s="57">
        <v>1.5499999999999999E-3</v>
      </c>
      <c r="L36" s="56">
        <v>4.64E-4</v>
      </c>
      <c r="M36" s="57">
        <v>5.74E-2</v>
      </c>
      <c r="N36" s="56">
        <v>8.8199999999999997E-4</v>
      </c>
      <c r="O36" s="57">
        <v>0.109</v>
      </c>
      <c r="P36" s="56">
        <v>8.8199999999999997E-4</v>
      </c>
      <c r="Q36" s="57">
        <v>0.109</v>
      </c>
    </row>
    <row r="37" spans="1:17" ht="15.75" customHeight="1" thickBot="1">
      <c r="A37" s="34" t="s">
        <v>264</v>
      </c>
      <c r="B37" s="224"/>
      <c r="C37" s="366"/>
      <c r="D37" s="366"/>
      <c r="E37" s="14">
        <v>2008</v>
      </c>
      <c r="F37" s="15">
        <v>1.03E-2</v>
      </c>
      <c r="G37" s="16">
        <v>1.28</v>
      </c>
      <c r="H37" s="15">
        <v>5.7299999999999999E-3</v>
      </c>
      <c r="I37" s="16">
        <v>0.70899999999999996</v>
      </c>
      <c r="J37" s="15">
        <v>1.26E-5</v>
      </c>
      <c r="K37" s="16">
        <v>1.5499999999999999E-3</v>
      </c>
      <c r="L37" s="15">
        <v>2.8600000000000001E-4</v>
      </c>
      <c r="M37" s="16">
        <v>3.5299999999999998E-2</v>
      </c>
      <c r="N37" s="15">
        <v>3.3100000000000002E-4</v>
      </c>
      <c r="O37" s="16">
        <v>4.0899999999999999E-2</v>
      </c>
      <c r="P37" s="15">
        <v>3.3100000000000002E-4</v>
      </c>
      <c r="Q37" s="16">
        <v>4.0899999999999999E-2</v>
      </c>
    </row>
    <row r="38" spans="1:17">
      <c r="A38" s="34"/>
    </row>
    <row r="39" spans="1:17">
      <c r="A39" s="34"/>
    </row>
    <row r="40" spans="1:17">
      <c r="A40" s="34"/>
    </row>
    <row r="41" spans="1:17" ht="15.75" customHeight="1">
      <c r="A41" s="34"/>
    </row>
    <row r="42" spans="1:17">
      <c r="A42" s="34"/>
    </row>
    <row r="43" spans="1:17">
      <c r="A43" s="34"/>
    </row>
    <row r="44" spans="1:17">
      <c r="A44" s="34"/>
    </row>
    <row r="45" spans="1:17">
      <c r="A45" s="34"/>
    </row>
    <row r="46" spans="1:17">
      <c r="A46" s="34"/>
    </row>
    <row r="47" spans="1:17">
      <c r="A47" s="34"/>
    </row>
    <row r="48" spans="1:17">
      <c r="A48" s="34"/>
    </row>
    <row r="49" spans="1:1">
      <c r="A49" s="34"/>
    </row>
    <row r="50" spans="1:1">
      <c r="A50" s="34"/>
    </row>
    <row r="51" spans="1:1">
      <c r="A51" s="34"/>
    </row>
    <row r="55" spans="1:1">
      <c r="A55" s="34"/>
    </row>
    <row r="56" spans="1:1">
      <c r="A56" s="34"/>
    </row>
    <row r="57" spans="1:1">
      <c r="A57" s="34"/>
    </row>
    <row r="58" spans="1:1">
      <c r="A58" s="34"/>
    </row>
    <row r="59" spans="1:1">
      <c r="A59" s="34"/>
    </row>
    <row r="60" spans="1:1">
      <c r="A60" s="34"/>
    </row>
    <row r="61" spans="1:1">
      <c r="A61" s="34"/>
    </row>
    <row r="62" spans="1:1">
      <c r="A62" s="34"/>
    </row>
    <row r="63" spans="1:1">
      <c r="A63" s="34"/>
    </row>
    <row r="64" spans="1:1">
      <c r="A64" s="34"/>
    </row>
    <row r="65" spans="1:1">
      <c r="A65" s="34"/>
    </row>
    <row r="66" spans="1:1">
      <c r="A66" s="34"/>
    </row>
    <row r="67" spans="1:1">
      <c r="A67" s="34"/>
    </row>
    <row r="68" spans="1:1">
      <c r="A68" s="34"/>
    </row>
    <row r="69" spans="1:1">
      <c r="A69" s="34"/>
    </row>
    <row r="70" spans="1:1">
      <c r="A70" s="34"/>
    </row>
    <row r="71" spans="1:1">
      <c r="A71" s="34"/>
    </row>
    <row r="72" spans="1:1">
      <c r="A72" s="34"/>
    </row>
    <row r="73" spans="1:1">
      <c r="A73" s="34"/>
    </row>
    <row r="74" spans="1:1">
      <c r="A74" s="34"/>
    </row>
    <row r="75" spans="1:1">
      <c r="A75" s="34"/>
    </row>
    <row r="76" spans="1:1">
      <c r="A76" s="34"/>
    </row>
    <row r="77" spans="1:1">
      <c r="A77" s="34"/>
    </row>
    <row r="78" spans="1:1">
      <c r="A78" s="34"/>
    </row>
    <row r="79" spans="1:1">
      <c r="A79" s="34"/>
    </row>
    <row r="80" spans="1:1">
      <c r="A80" s="34"/>
    </row>
    <row r="81" spans="1:1">
      <c r="A81" s="34"/>
    </row>
    <row r="82" spans="1:1">
      <c r="A82" s="34"/>
    </row>
    <row r="83" spans="1:1">
      <c r="A83" s="34"/>
    </row>
    <row r="84" spans="1:1">
      <c r="A84" s="34"/>
    </row>
    <row r="85" spans="1:1">
      <c r="A85" s="34"/>
    </row>
    <row r="86" spans="1:1">
      <c r="A86" s="34"/>
    </row>
    <row r="87" spans="1:1">
      <c r="A87" s="34"/>
    </row>
    <row r="88" spans="1:1">
      <c r="A88" s="34"/>
    </row>
    <row r="89" spans="1:1">
      <c r="A89" s="34"/>
    </row>
    <row r="90" spans="1:1">
      <c r="A90" s="34"/>
    </row>
    <row r="91" spans="1:1">
      <c r="A91" s="34"/>
    </row>
    <row r="92" spans="1:1">
      <c r="A92" s="34"/>
    </row>
    <row r="93" spans="1:1">
      <c r="A93" s="34"/>
    </row>
    <row r="94" spans="1:1">
      <c r="A94" s="34"/>
    </row>
    <row r="95" spans="1:1">
      <c r="A95" s="34"/>
    </row>
    <row r="96" spans="1:1">
      <c r="A96" s="34"/>
    </row>
    <row r="97" spans="1:1">
      <c r="A97" s="34"/>
    </row>
    <row r="98" spans="1:1">
      <c r="A98" s="34"/>
    </row>
    <row r="99" spans="1:1">
      <c r="A99" s="34"/>
    </row>
    <row r="100" spans="1:1">
      <c r="A100" s="34"/>
    </row>
    <row r="101" spans="1:1">
      <c r="A101" s="34"/>
    </row>
    <row r="102" spans="1:1">
      <c r="A102" s="34"/>
    </row>
    <row r="103" spans="1:1">
      <c r="A103" s="34"/>
    </row>
    <row r="104" spans="1:1">
      <c r="A104" s="34"/>
    </row>
    <row r="105" spans="1:1">
      <c r="A105" s="34"/>
    </row>
    <row r="106" spans="1:1">
      <c r="A106" s="34"/>
    </row>
    <row r="107" spans="1:1">
      <c r="A107" s="34"/>
    </row>
    <row r="108" spans="1:1">
      <c r="A108" s="34"/>
    </row>
    <row r="109" spans="1:1">
      <c r="A109" s="34"/>
    </row>
    <row r="110" spans="1:1">
      <c r="A110" s="34"/>
    </row>
    <row r="111" spans="1:1">
      <c r="A111" s="34"/>
    </row>
    <row r="112" spans="1:1">
      <c r="A112" s="34"/>
    </row>
    <row r="113" spans="1:1">
      <c r="A113" s="34"/>
    </row>
    <row r="114" spans="1:1">
      <c r="A114" s="34"/>
    </row>
    <row r="115" spans="1:1">
      <c r="A115" s="34"/>
    </row>
    <row r="116" spans="1:1">
      <c r="A116" s="34"/>
    </row>
    <row r="117" spans="1:1">
      <c r="A117" s="34"/>
    </row>
    <row r="118" spans="1:1">
      <c r="A118" s="34"/>
    </row>
    <row r="119" spans="1:1">
      <c r="A119" s="34"/>
    </row>
    <row r="120" spans="1:1">
      <c r="A120" s="34"/>
    </row>
    <row r="121" spans="1:1">
      <c r="A121" s="34"/>
    </row>
    <row r="122" spans="1:1">
      <c r="A122" s="34"/>
    </row>
    <row r="123" spans="1:1">
      <c r="A123" s="34"/>
    </row>
    <row r="124" spans="1:1">
      <c r="A124" s="34"/>
    </row>
  </sheetData>
  <sheetProtection algorithmName="SHA-512" hashValue="vPliQxpmWPzUoDrVjHN20JotWo1Y9zV+1jdng6/Jx9KhTcend2nUP3gLgAVWourGPcP0Oc7RvwPvgCILbxk3Cw==" saltValue="DvAbJd3pYa8pHs0hPgLzag==" spinCount="100000" sheet="1" objects="1" scenarios="1"/>
  <mergeCells count="26">
    <mergeCell ref="C36:C37"/>
    <mergeCell ref="D36:D37"/>
    <mergeCell ref="J6:K6"/>
    <mergeCell ref="L6:M6"/>
    <mergeCell ref="A6:A7"/>
    <mergeCell ref="B6:C6"/>
    <mergeCell ref="D6:E6"/>
    <mergeCell ref="F6:G6"/>
    <mergeCell ref="H6:I6"/>
    <mergeCell ref="B16:Q16"/>
    <mergeCell ref="E17:E19"/>
    <mergeCell ref="F17:G18"/>
    <mergeCell ref="H17:I18"/>
    <mergeCell ref="J17:K18"/>
    <mergeCell ref="N17:O18"/>
    <mergeCell ref="P17:Q18"/>
    <mergeCell ref="C14:O14"/>
    <mergeCell ref="C27:C28"/>
    <mergeCell ref="D27:D28"/>
    <mergeCell ref="C29:C30"/>
    <mergeCell ref="D29:D30"/>
    <mergeCell ref="C31:C32"/>
    <mergeCell ref="D31:D32"/>
    <mergeCell ref="C34:C35"/>
    <mergeCell ref="D34:D35"/>
    <mergeCell ref="L17:M18"/>
  </mergeCells>
  <dataValidations count="1">
    <dataValidation type="list" allowBlank="1" showInputMessage="1" showErrorMessage="1" sqref="A8">
      <formula1>fpci</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5"/>
  <dimension ref="A1:N17"/>
  <sheetViews>
    <sheetView workbookViewId="0">
      <selection activeCell="B16" sqref="B16:M17"/>
    </sheetView>
  </sheetViews>
  <sheetFormatPr defaultRowHeight="15"/>
  <cols>
    <col min="1" max="1" width="8.140625" style="3" customWidth="1"/>
    <col min="2" max="2" width="20.5703125" customWidth="1"/>
    <col min="3" max="3" width="11.7109375" customWidth="1"/>
    <col min="5" max="5" width="14.140625" customWidth="1"/>
    <col min="7" max="7" width="12.5703125" customWidth="1"/>
    <col min="9" max="9" width="12.28515625" customWidth="1"/>
    <col min="11" max="11" width="11.85546875" customWidth="1"/>
    <col min="13" max="13" width="13.42578125" customWidth="1"/>
  </cols>
  <sheetData>
    <row r="1" spans="2:14" s="3" customFormat="1"/>
    <row r="2" spans="2:14" s="3" customFormat="1"/>
    <row r="3" spans="2:14" s="3" customFormat="1"/>
    <row r="4" spans="2:14" ht="15.75">
      <c r="D4" s="5" t="s">
        <v>266</v>
      </c>
      <c r="E4" s="4"/>
      <c r="F4" s="4"/>
      <c r="G4" s="4"/>
      <c r="H4" s="4"/>
      <c r="I4" s="4"/>
      <c r="J4" s="4"/>
      <c r="K4" s="4"/>
    </row>
    <row r="5" spans="2:14" ht="15.75" thickBot="1">
      <c r="B5" s="137" t="s">
        <v>271</v>
      </c>
    </row>
    <row r="6" spans="2:14" ht="15.75" thickBot="1">
      <c r="B6" s="434" t="s">
        <v>103</v>
      </c>
      <c r="C6" s="437"/>
      <c r="D6" s="432"/>
      <c r="E6" s="432"/>
      <c r="F6" s="432"/>
      <c r="G6" s="438" t="s">
        <v>72</v>
      </c>
      <c r="H6" s="438"/>
      <c r="I6" s="438"/>
      <c r="J6" s="438"/>
      <c r="K6" s="432"/>
      <c r="L6" s="432"/>
      <c r="M6" s="432"/>
      <c r="N6" s="433"/>
    </row>
    <row r="7" spans="2:14" ht="18" customHeight="1">
      <c r="B7" s="435"/>
      <c r="C7" s="439" t="s">
        <v>270</v>
      </c>
      <c r="D7" s="440"/>
      <c r="E7" s="439" t="s">
        <v>0</v>
      </c>
      <c r="F7" s="440"/>
      <c r="G7" s="411" t="s">
        <v>267</v>
      </c>
      <c r="H7" s="412"/>
      <c r="I7" s="411" t="s">
        <v>62</v>
      </c>
      <c r="J7" s="412"/>
      <c r="K7" s="411" t="s">
        <v>268</v>
      </c>
      <c r="L7" s="412"/>
      <c r="M7" s="411" t="s">
        <v>269</v>
      </c>
      <c r="N7" s="412"/>
    </row>
    <row r="8" spans="2:14" ht="16.5" customHeight="1" thickBot="1">
      <c r="B8" s="435"/>
      <c r="C8" s="441"/>
      <c r="D8" s="442"/>
      <c r="E8" s="441"/>
      <c r="F8" s="442"/>
      <c r="G8" s="413"/>
      <c r="H8" s="414"/>
      <c r="I8" s="413"/>
      <c r="J8" s="414"/>
      <c r="K8" s="413"/>
      <c r="L8" s="414"/>
      <c r="M8" s="413"/>
      <c r="N8" s="414"/>
    </row>
    <row r="9" spans="2:14" ht="15.75" thickBot="1">
      <c r="B9" s="436"/>
      <c r="C9" s="138" t="s">
        <v>14</v>
      </c>
      <c r="D9" s="60" t="s">
        <v>15</v>
      </c>
      <c r="E9" s="138" t="s">
        <v>14</v>
      </c>
      <c r="F9" s="61" t="s">
        <v>15</v>
      </c>
      <c r="G9" s="138" t="s">
        <v>14</v>
      </c>
      <c r="H9" s="61" t="s">
        <v>15</v>
      </c>
      <c r="I9" s="138" t="s">
        <v>14</v>
      </c>
      <c r="J9" s="61" t="s">
        <v>15</v>
      </c>
      <c r="K9" s="138" t="s">
        <v>14</v>
      </c>
      <c r="L9" s="61" t="s">
        <v>15</v>
      </c>
      <c r="M9" s="138" t="s">
        <v>14</v>
      </c>
      <c r="N9" s="61" t="s">
        <v>15</v>
      </c>
    </row>
    <row r="10" spans="2:14" ht="26.25" thickBot="1">
      <c r="B10" s="62" t="s">
        <v>104</v>
      </c>
      <c r="C10" s="64">
        <v>1.52E-2</v>
      </c>
      <c r="D10" s="65">
        <v>1.94</v>
      </c>
      <c r="E10" s="64">
        <v>2.7699999999999999E-3</v>
      </c>
      <c r="F10" s="65">
        <v>0.35299999999999998</v>
      </c>
      <c r="G10" s="64">
        <v>4.6199999999999998E-6</v>
      </c>
      <c r="H10" s="65">
        <v>5.8799999999999998E-4</v>
      </c>
      <c r="I10" s="64">
        <v>9.4300000000000004E-4</v>
      </c>
      <c r="J10" s="65">
        <v>0.12</v>
      </c>
      <c r="K10" s="64">
        <v>3.0200000000000002E-4</v>
      </c>
      <c r="L10" s="65">
        <v>3.8399999999999997E-2</v>
      </c>
      <c r="M10" s="64">
        <v>3.0200000000000002E-4</v>
      </c>
      <c r="N10" s="65">
        <v>3.8399999999999997E-2</v>
      </c>
    </row>
    <row r="11" spans="2:14" ht="26.25" thickBot="1">
      <c r="B11" s="63" t="s">
        <v>105</v>
      </c>
      <c r="C11" s="66">
        <v>6.6600000000000001E-3</v>
      </c>
      <c r="D11" s="67">
        <v>0.84699999999999998</v>
      </c>
      <c r="E11" s="66">
        <v>4.3800000000000002E-3</v>
      </c>
      <c r="F11" s="67">
        <v>0.55700000000000005</v>
      </c>
      <c r="G11" s="66">
        <v>4.6199999999999998E-6</v>
      </c>
      <c r="H11" s="67">
        <v>5.8799999999999998E-4</v>
      </c>
      <c r="I11" s="66">
        <v>9.2699999999999998E-4</v>
      </c>
      <c r="J11" s="67">
        <v>0.11799999999999999</v>
      </c>
      <c r="K11" s="66">
        <v>6.06E-7</v>
      </c>
      <c r="L11" s="67">
        <v>7.7100000000000004E-5</v>
      </c>
      <c r="M11" s="66">
        <v>6.06E-7</v>
      </c>
      <c r="N11" s="67">
        <v>7.7100000000000004E-5</v>
      </c>
    </row>
    <row r="12" spans="2:14" ht="26.25" thickBot="1">
      <c r="B12" s="62" t="s">
        <v>106</v>
      </c>
      <c r="C12" s="64">
        <v>1.78E-2</v>
      </c>
      <c r="D12" s="65">
        <v>2.27</v>
      </c>
      <c r="E12" s="64">
        <v>2.76E-2</v>
      </c>
      <c r="F12" s="65">
        <v>3.51</v>
      </c>
      <c r="G12" s="64">
        <v>4.6199999999999998E-6</v>
      </c>
      <c r="H12" s="65">
        <v>5.8799999999999998E-4</v>
      </c>
      <c r="I12" s="64">
        <v>2.33E-4</v>
      </c>
      <c r="J12" s="65">
        <v>2.9600000000000001E-2</v>
      </c>
      <c r="K12" s="64">
        <v>7.47E-5</v>
      </c>
      <c r="L12" s="65">
        <v>9.4999999999999998E-3</v>
      </c>
      <c r="M12" s="64">
        <v>7.47E-5</v>
      </c>
      <c r="N12" s="65">
        <v>9.4999999999999998E-3</v>
      </c>
    </row>
    <row r="13" spans="2:14" ht="15.75" thickBot="1">
      <c r="B13" s="132" t="s">
        <v>107</v>
      </c>
      <c r="C13" s="133">
        <v>1.0999999999999999E-2</v>
      </c>
      <c r="D13" s="134">
        <v>1.63</v>
      </c>
      <c r="E13" s="133">
        <v>6.96E-3</v>
      </c>
      <c r="F13" s="134">
        <v>0.99</v>
      </c>
      <c r="G13" s="133">
        <v>5.9100000000000005E-4</v>
      </c>
      <c r="H13" s="134">
        <v>8.4000000000000005E-2</v>
      </c>
      <c r="I13" s="135">
        <v>1.34E-2</v>
      </c>
      <c r="J13" s="136">
        <v>1.88</v>
      </c>
      <c r="K13" s="133">
        <v>7.2099999999999996E-4</v>
      </c>
      <c r="L13" s="134">
        <v>0.1</v>
      </c>
      <c r="M13" s="133">
        <v>7.2099999999999996E-4</v>
      </c>
      <c r="N13" s="134">
        <v>0.1</v>
      </c>
    </row>
    <row r="16" spans="2:14">
      <c r="B16" s="431" t="s">
        <v>345</v>
      </c>
      <c r="C16" s="431"/>
      <c r="D16" s="431"/>
      <c r="E16" s="431"/>
      <c r="F16" s="431"/>
      <c r="G16" s="431"/>
      <c r="H16" s="431"/>
      <c r="I16" s="431"/>
      <c r="J16" s="431"/>
      <c r="K16" s="431"/>
      <c r="L16" s="431"/>
      <c r="M16" s="431"/>
    </row>
    <row r="17" spans="2:13">
      <c r="B17" s="431"/>
      <c r="C17" s="431"/>
      <c r="D17" s="431"/>
      <c r="E17" s="431"/>
      <c r="F17" s="431"/>
      <c r="G17" s="431"/>
      <c r="H17" s="431"/>
      <c r="I17" s="431"/>
      <c r="J17" s="431"/>
      <c r="K17" s="431"/>
      <c r="L17" s="431"/>
      <c r="M17" s="431"/>
    </row>
  </sheetData>
  <sheetProtection password="F671" sheet="1" objects="1" scenarios="1"/>
  <mergeCells count="13">
    <mergeCell ref="B16:M17"/>
    <mergeCell ref="M6:N6"/>
    <mergeCell ref="G7:H8"/>
    <mergeCell ref="B6:B9"/>
    <mergeCell ref="C6:D6"/>
    <mergeCell ref="E6:F6"/>
    <mergeCell ref="G6:J6"/>
    <mergeCell ref="K6:L6"/>
    <mergeCell ref="C7:D8"/>
    <mergeCell ref="E7:F8"/>
    <mergeCell ref="I7:J8"/>
    <mergeCell ref="K7:L8"/>
    <mergeCell ref="M7:N8"/>
  </mergeCells>
  <dataValidations count="2">
    <dataValidation allowBlank="1" showInputMessage="1" showErrorMessage="1" prompt="Note:  C) Value converted from Total Organic Compounds (TOC) to VOC assuming TOC is equal to Total Organic Gas (TOG) and using the ratios provided in Table 3-1 for 4-stroke gasoline engines." sqref="J13"/>
    <dataValidation allowBlank="1" showInputMessage="1" showErrorMessage="1" prompt="Note: B) An average Brake Specific Fuel Consumption (BSFC) of 7858 BTU/hp-hr for natural gas was used for unit conversion.  This value from &quot;Compendium of Greenhouse Gas Emissions Estimation Methodologies for the Oil and Natural Industry&quot;, Aug 2009" sqref="C9"/>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6"/>
  <dimension ref="A1:M32"/>
  <sheetViews>
    <sheetView topLeftCell="A7" workbookViewId="0">
      <selection activeCell="H28" sqref="H28"/>
    </sheetView>
  </sheetViews>
  <sheetFormatPr defaultRowHeight="15"/>
  <cols>
    <col min="1" max="1" width="20.42578125" customWidth="1"/>
    <col min="2" max="13" width="7.28515625" customWidth="1"/>
  </cols>
  <sheetData>
    <row r="1" spans="1:13" ht="15.75">
      <c r="B1" s="5" t="s">
        <v>133</v>
      </c>
      <c r="D1" s="4"/>
      <c r="E1" s="4"/>
      <c r="F1" s="4"/>
      <c r="G1" s="4"/>
      <c r="H1" s="4"/>
      <c r="I1" s="4"/>
    </row>
    <row r="2" spans="1:13" ht="15.75" thickBot="1"/>
    <row r="3" spans="1:13" ht="15.75" thickBot="1">
      <c r="A3" s="443" t="s">
        <v>71</v>
      </c>
      <c r="B3" s="446" t="s">
        <v>72</v>
      </c>
      <c r="C3" s="447"/>
      <c r="D3" s="447"/>
      <c r="E3" s="447"/>
      <c r="F3" s="447"/>
      <c r="G3" s="447"/>
      <c r="H3" s="447"/>
      <c r="I3" s="447"/>
      <c r="J3" s="447"/>
      <c r="K3" s="447"/>
      <c r="L3" s="447"/>
      <c r="M3" s="448"/>
    </row>
    <row r="4" spans="1:13" ht="15.75" thickBot="1">
      <c r="A4" s="444"/>
      <c r="B4" s="446" t="s">
        <v>21</v>
      </c>
      <c r="C4" s="447"/>
      <c r="D4" s="447"/>
      <c r="E4" s="448"/>
      <c r="F4" s="446" t="s">
        <v>25</v>
      </c>
      <c r="G4" s="447"/>
      <c r="H4" s="447"/>
      <c r="I4" s="447"/>
      <c r="J4" s="447"/>
      <c r="K4" s="447"/>
      <c r="L4" s="447"/>
      <c r="M4" s="448"/>
    </row>
    <row r="5" spans="1:13" ht="15.75" thickBot="1">
      <c r="A5" s="444"/>
      <c r="B5" s="446" t="s">
        <v>73</v>
      </c>
      <c r="C5" s="447"/>
      <c r="D5" s="447"/>
      <c r="E5" s="448"/>
      <c r="F5" s="446" t="s">
        <v>74</v>
      </c>
      <c r="G5" s="447"/>
      <c r="H5" s="447"/>
      <c r="I5" s="448"/>
      <c r="J5" s="446" t="s">
        <v>75</v>
      </c>
      <c r="K5" s="447"/>
      <c r="L5" s="447"/>
      <c r="M5" s="448"/>
    </row>
    <row r="6" spans="1:13" ht="15.75" thickBot="1">
      <c r="A6" s="444"/>
      <c r="B6" s="446" t="s">
        <v>76</v>
      </c>
      <c r="C6" s="447"/>
      <c r="D6" s="447"/>
      <c r="E6" s="448"/>
      <c r="F6" s="446" t="s">
        <v>76</v>
      </c>
      <c r="G6" s="447"/>
      <c r="H6" s="447"/>
      <c r="I6" s="448"/>
      <c r="J6" s="446" t="s">
        <v>76</v>
      </c>
      <c r="K6" s="447"/>
      <c r="L6" s="447"/>
      <c r="M6" s="448"/>
    </row>
    <row r="7" spans="1:13" ht="15.75" thickBot="1">
      <c r="A7" s="444"/>
      <c r="B7" s="446" t="s">
        <v>77</v>
      </c>
      <c r="C7" s="447"/>
      <c r="D7" s="447"/>
      <c r="E7" s="448"/>
      <c r="F7" s="446" t="s">
        <v>78</v>
      </c>
      <c r="G7" s="447"/>
      <c r="H7" s="447"/>
      <c r="I7" s="448"/>
      <c r="J7" s="446" t="s">
        <v>290</v>
      </c>
      <c r="K7" s="447"/>
      <c r="L7" s="447"/>
      <c r="M7" s="448"/>
    </row>
    <row r="8" spans="1:13" ht="15.75" thickBot="1">
      <c r="A8" s="444"/>
      <c r="B8" s="446" t="s">
        <v>20</v>
      </c>
      <c r="C8" s="448"/>
      <c r="D8" s="446" t="s">
        <v>32</v>
      </c>
      <c r="E8" s="448"/>
      <c r="F8" s="446" t="s">
        <v>20</v>
      </c>
      <c r="G8" s="448"/>
      <c r="H8" s="446" t="s">
        <v>32</v>
      </c>
      <c r="I8" s="448"/>
      <c r="J8" s="446" t="s">
        <v>20</v>
      </c>
      <c r="K8" s="448"/>
      <c r="L8" s="446" t="s">
        <v>32</v>
      </c>
      <c r="M8" s="448"/>
    </row>
    <row r="9" spans="1:13" ht="26.25" thickBot="1">
      <c r="A9" s="445"/>
      <c r="B9" s="235" t="s">
        <v>14</v>
      </c>
      <c r="C9" s="236" t="s">
        <v>15</v>
      </c>
      <c r="D9" s="235" t="s">
        <v>14</v>
      </c>
      <c r="E9" s="237" t="s">
        <v>15</v>
      </c>
      <c r="F9" s="235" t="s">
        <v>14</v>
      </c>
      <c r="G9" s="237" t="s">
        <v>15</v>
      </c>
      <c r="H9" s="235" t="s">
        <v>14</v>
      </c>
      <c r="I9" s="237" t="s">
        <v>15</v>
      </c>
      <c r="J9" s="235" t="s">
        <v>14</v>
      </c>
      <c r="K9" s="237" t="s">
        <v>15</v>
      </c>
      <c r="L9" s="235" t="s">
        <v>14</v>
      </c>
      <c r="M9" s="237" t="s">
        <v>15</v>
      </c>
    </row>
    <row r="10" spans="1:13" ht="15.75" thickBot="1">
      <c r="A10" s="238" t="s">
        <v>79</v>
      </c>
      <c r="B10" s="239">
        <v>3.1600000000000002E-7</v>
      </c>
      <c r="C10" s="240">
        <v>3.9100000000000002E-5</v>
      </c>
      <c r="D10" s="241" t="s">
        <v>80</v>
      </c>
      <c r="E10" s="242" t="s">
        <v>80</v>
      </c>
      <c r="F10" s="239">
        <v>1.49E-7</v>
      </c>
      <c r="G10" s="240">
        <v>1.84E-5</v>
      </c>
      <c r="H10" s="241" t="s">
        <v>80</v>
      </c>
      <c r="I10" s="242" t="s">
        <v>80</v>
      </c>
      <c r="J10" s="239">
        <v>1.43E-7</v>
      </c>
      <c r="K10" s="240">
        <v>1.7600000000000001E-5</v>
      </c>
      <c r="L10" s="241" t="s">
        <v>80</v>
      </c>
      <c r="M10" s="242" t="s">
        <v>80</v>
      </c>
    </row>
    <row r="11" spans="1:13" ht="15.75" thickBot="1">
      <c r="A11" s="243" t="s">
        <v>81</v>
      </c>
      <c r="B11" s="244">
        <v>1.15E-8</v>
      </c>
      <c r="C11" s="245">
        <v>1.42E-6</v>
      </c>
      <c r="D11" s="244">
        <v>3.7900000000000002E-8</v>
      </c>
      <c r="E11" s="245">
        <v>4.6800000000000001E-6</v>
      </c>
      <c r="F11" s="244">
        <v>5.4100000000000001E-9</v>
      </c>
      <c r="G11" s="245">
        <v>6.6899999999999997E-7</v>
      </c>
      <c r="H11" s="244">
        <v>1.2499999999999999E-8</v>
      </c>
      <c r="I11" s="245">
        <v>1.5400000000000001E-6</v>
      </c>
      <c r="J11" s="244">
        <v>5.1799999999999999E-9</v>
      </c>
      <c r="K11" s="245">
        <v>6.4000000000000001E-7</v>
      </c>
      <c r="L11" s="244">
        <v>2.4500000000000001E-8</v>
      </c>
      <c r="M11" s="245">
        <v>3.0299999999999998E-6</v>
      </c>
    </row>
    <row r="12" spans="1:13" ht="15.75" thickBot="1">
      <c r="A12" s="238" t="s">
        <v>82</v>
      </c>
      <c r="B12" s="246">
        <v>4.0900000000000002E-8</v>
      </c>
      <c r="C12" s="247">
        <v>5.0599999999999998E-6</v>
      </c>
      <c r="D12" s="246">
        <v>7.4700000000000001E-8</v>
      </c>
      <c r="E12" s="247">
        <v>9.2299999999999997E-6</v>
      </c>
      <c r="F12" s="246">
        <v>1.9300000000000001E-8</v>
      </c>
      <c r="G12" s="247">
        <v>2.3800000000000001E-6</v>
      </c>
      <c r="H12" s="246">
        <v>2.4599999999999999E-8</v>
      </c>
      <c r="I12" s="247">
        <v>3.0400000000000001E-6</v>
      </c>
      <c r="J12" s="246">
        <v>1.8399999999999999E-8</v>
      </c>
      <c r="K12" s="247">
        <v>2.2800000000000002E-6</v>
      </c>
      <c r="L12" s="246">
        <v>4.8400000000000003E-8</v>
      </c>
      <c r="M12" s="247">
        <v>5.9800000000000003E-6</v>
      </c>
    </row>
    <row r="13" spans="1:13" ht="15.75" thickBot="1">
      <c r="A13" s="243" t="s">
        <v>83</v>
      </c>
      <c r="B13" s="244">
        <v>6.1999999999999999E-6</v>
      </c>
      <c r="C13" s="245">
        <v>7.67E-4</v>
      </c>
      <c r="D13" s="244">
        <v>2.04E-7</v>
      </c>
      <c r="E13" s="245">
        <v>2.5199999999999999E-5</v>
      </c>
      <c r="F13" s="244">
        <v>2.92E-6</v>
      </c>
      <c r="G13" s="245">
        <v>3.6099999999999999E-4</v>
      </c>
      <c r="H13" s="244">
        <v>6.7200000000000006E-8</v>
      </c>
      <c r="I13" s="245">
        <v>8.3100000000000001E-6</v>
      </c>
      <c r="J13" s="244">
        <v>2.7999999999999999E-6</v>
      </c>
      <c r="K13" s="245">
        <v>3.4600000000000001E-4</v>
      </c>
      <c r="L13" s="244">
        <v>1.3199999999999999E-7</v>
      </c>
      <c r="M13" s="245">
        <v>1.63E-5</v>
      </c>
    </row>
    <row r="14" spans="1:13" ht="15.75" thickBot="1">
      <c r="A14" s="238" t="s">
        <v>84</v>
      </c>
      <c r="B14" s="246">
        <v>7.4799999999999997E-7</v>
      </c>
      <c r="C14" s="247">
        <v>9.2499999999999999E-5</v>
      </c>
      <c r="D14" s="246">
        <v>6.3699999999999995E-8</v>
      </c>
      <c r="E14" s="247">
        <v>7.8800000000000008E-6</v>
      </c>
      <c r="F14" s="246">
        <v>3.5199999999999998E-7</v>
      </c>
      <c r="G14" s="247">
        <v>4.3600000000000003E-5</v>
      </c>
      <c r="H14" s="246">
        <v>2.0999999999999999E-8</v>
      </c>
      <c r="I14" s="247">
        <v>2.6000000000000001E-6</v>
      </c>
      <c r="J14" s="246">
        <v>3.3700000000000001E-7</v>
      </c>
      <c r="K14" s="247">
        <v>4.1699999999999997E-5</v>
      </c>
      <c r="L14" s="246">
        <v>4.1299999999999999E-8</v>
      </c>
      <c r="M14" s="247">
        <v>5.1100000000000002E-6</v>
      </c>
    </row>
    <row r="15" spans="1:13" ht="15.75" thickBot="1">
      <c r="A15" s="243" t="s">
        <v>85</v>
      </c>
      <c r="B15" s="244">
        <v>1.51E-8</v>
      </c>
      <c r="C15" s="245">
        <v>1.8700000000000001E-6</v>
      </c>
      <c r="D15" s="244">
        <v>9.9499999999999998E-9</v>
      </c>
      <c r="E15" s="245">
        <v>1.2300000000000001E-6</v>
      </c>
      <c r="F15" s="244">
        <v>7.1200000000000002E-9</v>
      </c>
      <c r="G15" s="245">
        <v>8.8100000000000001E-7</v>
      </c>
      <c r="H15" s="244">
        <v>3.2799999999999998E-9</v>
      </c>
      <c r="I15" s="245">
        <v>4.0499999999999999E-7</v>
      </c>
      <c r="J15" s="244">
        <v>6.82E-9</v>
      </c>
      <c r="K15" s="245">
        <v>8.4300000000000002E-7</v>
      </c>
      <c r="L15" s="244">
        <v>6.4499999999999999E-9</v>
      </c>
      <c r="M15" s="245">
        <v>7.9699999999999995E-7</v>
      </c>
    </row>
    <row r="16" spans="1:13" ht="15.75" thickBot="1">
      <c r="A16" s="238" t="s">
        <v>86</v>
      </c>
      <c r="B16" s="246">
        <v>1.3599999999999999E-8</v>
      </c>
      <c r="C16" s="247">
        <v>1.68E-6</v>
      </c>
      <c r="D16" s="246">
        <v>5.0300000000000002E-9</v>
      </c>
      <c r="E16" s="247">
        <v>6.2200000000000004E-7</v>
      </c>
      <c r="F16" s="246">
        <v>6.4000000000000002E-9</v>
      </c>
      <c r="G16" s="247">
        <v>7.9100000000000003E-7</v>
      </c>
      <c r="H16" s="246">
        <v>1.6600000000000001E-9</v>
      </c>
      <c r="I16" s="247">
        <v>2.05E-7</v>
      </c>
      <c r="J16" s="246">
        <v>6.1200000000000004E-9</v>
      </c>
      <c r="K16" s="247">
        <v>7.5700000000000002E-7</v>
      </c>
      <c r="L16" s="246">
        <v>3.2599999999999999E-9</v>
      </c>
      <c r="M16" s="247">
        <v>4.03E-7</v>
      </c>
    </row>
    <row r="17" spans="1:13" ht="15.75" thickBot="1">
      <c r="A17" s="243" t="s">
        <v>87</v>
      </c>
      <c r="B17" s="244">
        <v>7.5499999999999997E-6</v>
      </c>
      <c r="C17" s="245">
        <v>9.3300000000000002E-4</v>
      </c>
      <c r="D17" s="244">
        <v>6.28E-6</v>
      </c>
      <c r="E17" s="245">
        <v>7.76E-4</v>
      </c>
      <c r="F17" s="244">
        <v>3.5499999999999999E-6</v>
      </c>
      <c r="G17" s="245">
        <v>4.3899999999999999E-4</v>
      </c>
      <c r="H17" s="244">
        <v>2.0700000000000001E-6</v>
      </c>
      <c r="I17" s="245">
        <v>2.5599999999999999E-4</v>
      </c>
      <c r="J17" s="244">
        <v>3.4000000000000001E-6</v>
      </c>
      <c r="K17" s="245">
        <v>4.2000000000000002E-4</v>
      </c>
      <c r="L17" s="244">
        <v>4.07E-6</v>
      </c>
      <c r="M17" s="245">
        <v>5.0299999999999997E-4</v>
      </c>
    </row>
    <row r="18" spans="1:13" ht="15.75" thickBot="1">
      <c r="A18" s="238" t="s">
        <v>88</v>
      </c>
      <c r="B18" s="246">
        <v>1.5199999999999999E-9</v>
      </c>
      <c r="C18" s="247">
        <v>1.8799999999999999E-7</v>
      </c>
      <c r="D18" s="246">
        <v>2.0799999999999998E-9</v>
      </c>
      <c r="E18" s="247">
        <v>2.5699999999999999E-7</v>
      </c>
      <c r="F18" s="246">
        <v>7.1600000000000001E-10</v>
      </c>
      <c r="G18" s="247">
        <v>8.8500000000000005E-8</v>
      </c>
      <c r="H18" s="246">
        <v>6.8500000000000001E-10</v>
      </c>
      <c r="I18" s="247">
        <v>8.4699999999999997E-8</v>
      </c>
      <c r="J18" s="246">
        <v>6.8500000000000001E-10</v>
      </c>
      <c r="K18" s="247">
        <v>8.4699999999999997E-8</v>
      </c>
      <c r="L18" s="246">
        <v>1.3500000000000001E-9</v>
      </c>
      <c r="M18" s="247">
        <v>1.66E-7</v>
      </c>
    </row>
    <row r="19" spans="1:13" ht="15.75" thickBot="1">
      <c r="A19" s="243" t="s">
        <v>89</v>
      </c>
      <c r="B19" s="244">
        <v>8.0200000000000002E-10</v>
      </c>
      <c r="C19" s="245">
        <v>9.9099999999999994E-8</v>
      </c>
      <c r="D19" s="244">
        <v>8.98E-9</v>
      </c>
      <c r="E19" s="245">
        <v>1.11E-6</v>
      </c>
      <c r="F19" s="244">
        <v>3.7799999999999999E-10</v>
      </c>
      <c r="G19" s="245">
        <v>4.6700000000000001E-8</v>
      </c>
      <c r="H19" s="244">
        <v>2.9600000000000001E-9</v>
      </c>
      <c r="I19" s="245">
        <v>3.6600000000000002E-7</v>
      </c>
      <c r="J19" s="244">
        <v>3.6099999999999999E-10</v>
      </c>
      <c r="K19" s="245">
        <v>4.4700000000000003E-8</v>
      </c>
      <c r="L19" s="244">
        <v>5.8200000000000002E-9</v>
      </c>
      <c r="M19" s="245">
        <v>7.1900000000000002E-7</v>
      </c>
    </row>
    <row r="20" spans="1:13" ht="15.75" thickBot="1">
      <c r="A20" s="238" t="s">
        <v>90</v>
      </c>
      <c r="B20" s="246">
        <v>3.9600000000000004E-9</v>
      </c>
      <c r="C20" s="247">
        <v>4.89E-7</v>
      </c>
      <c r="D20" s="246">
        <v>4.4999999999999998E-9</v>
      </c>
      <c r="E20" s="247">
        <v>5.5599999999999995E-7</v>
      </c>
      <c r="F20" s="246">
        <v>1.86E-9</v>
      </c>
      <c r="G20" s="247">
        <v>2.2999999999999999E-7</v>
      </c>
      <c r="H20" s="246">
        <v>1.4800000000000001E-9</v>
      </c>
      <c r="I20" s="247">
        <v>1.8300000000000001E-7</v>
      </c>
      <c r="J20" s="246">
        <v>1.7800000000000001E-9</v>
      </c>
      <c r="K20" s="247">
        <v>2.2000000000000001E-7</v>
      </c>
      <c r="L20" s="246">
        <v>2.9100000000000001E-9</v>
      </c>
      <c r="M20" s="247">
        <v>3.5999999999999999E-7</v>
      </c>
    </row>
    <row r="21" spans="1:13" ht="15.75" thickBot="1">
      <c r="A21" s="243" t="s">
        <v>91</v>
      </c>
      <c r="B21" s="244">
        <v>1.25E-9</v>
      </c>
      <c r="C21" s="245">
        <v>1.55E-7</v>
      </c>
      <c r="D21" s="244">
        <v>1.7599999999999999E-9</v>
      </c>
      <c r="E21" s="245">
        <v>2.1799999999999999E-7</v>
      </c>
      <c r="F21" s="244">
        <v>5.9000000000000003E-10</v>
      </c>
      <c r="G21" s="245">
        <v>7.3000000000000005E-8</v>
      </c>
      <c r="H21" s="244">
        <v>5.8099999999999996E-10</v>
      </c>
      <c r="I21" s="245">
        <v>7.1799999999999994E-8</v>
      </c>
      <c r="J21" s="244">
        <v>5.6500000000000001E-10</v>
      </c>
      <c r="K21" s="245">
        <v>6.9800000000000003E-8</v>
      </c>
      <c r="L21" s="244">
        <v>1.14E-9</v>
      </c>
      <c r="M21" s="245">
        <v>1.4100000000000001E-7</v>
      </c>
    </row>
    <row r="22" spans="1:13" ht="15.75" thickBot="1">
      <c r="A22" s="238" t="s">
        <v>92</v>
      </c>
      <c r="B22" s="246">
        <v>2.86E-9</v>
      </c>
      <c r="C22" s="247">
        <v>3.53E-7</v>
      </c>
      <c r="D22" s="246">
        <v>1.24E-8</v>
      </c>
      <c r="E22" s="247">
        <v>1.53E-6</v>
      </c>
      <c r="F22" s="246">
        <v>1.3399999999999999E-9</v>
      </c>
      <c r="G22" s="247">
        <v>1.66E-7</v>
      </c>
      <c r="H22" s="246">
        <v>4.08E-9</v>
      </c>
      <c r="I22" s="247">
        <v>5.0399999999999996E-7</v>
      </c>
      <c r="J22" s="246">
        <v>1.2900000000000001E-9</v>
      </c>
      <c r="K22" s="247">
        <v>1.5900000000000001E-7</v>
      </c>
      <c r="L22" s="246">
        <v>8.02E-9</v>
      </c>
      <c r="M22" s="247">
        <v>9.9099999999999991E-7</v>
      </c>
    </row>
    <row r="23" spans="1:13" ht="15.75" thickBot="1">
      <c r="A23" s="243" t="s">
        <v>93</v>
      </c>
      <c r="B23" s="244">
        <v>4.7200000000000002E-9</v>
      </c>
      <c r="C23" s="245">
        <v>5.8299999999999997E-7</v>
      </c>
      <c r="D23" s="244">
        <v>2.7999999999999998E-9</v>
      </c>
      <c r="E23" s="245">
        <v>3.46E-7</v>
      </c>
      <c r="F23" s="244">
        <v>2.2200000000000002E-9</v>
      </c>
      <c r="G23" s="245">
        <v>2.7500000000000001E-7</v>
      </c>
      <c r="H23" s="244">
        <v>9.2200000000000002E-10</v>
      </c>
      <c r="I23" s="245">
        <v>1.14E-7</v>
      </c>
      <c r="J23" s="244">
        <v>2.1200000000000001E-9</v>
      </c>
      <c r="K23" s="245">
        <v>2.6300000000000001E-7</v>
      </c>
      <c r="L23" s="244">
        <v>1.81E-9</v>
      </c>
      <c r="M23" s="245">
        <v>2.2399999999999999E-7</v>
      </c>
    </row>
    <row r="24" spans="1:13" ht="15.75" thickBot="1">
      <c r="A24" s="238" t="s">
        <v>94</v>
      </c>
      <c r="B24" s="246">
        <v>6.1599999999999996E-8</v>
      </c>
      <c r="C24" s="247">
        <v>7.61E-6</v>
      </c>
      <c r="D24" s="246">
        <v>3.2600000000000001E-8</v>
      </c>
      <c r="E24" s="247">
        <v>4.0300000000000004E-6</v>
      </c>
      <c r="F24" s="246">
        <v>2.9000000000000002E-8</v>
      </c>
      <c r="G24" s="247">
        <v>3.58E-6</v>
      </c>
      <c r="H24" s="246">
        <v>1.07E-8</v>
      </c>
      <c r="I24" s="247">
        <v>1.33E-6</v>
      </c>
      <c r="J24" s="246">
        <v>2.77E-8</v>
      </c>
      <c r="K24" s="247">
        <v>3.4300000000000002E-6</v>
      </c>
      <c r="L24" s="246">
        <v>2.11E-8</v>
      </c>
      <c r="M24" s="247">
        <v>2.61E-6</v>
      </c>
    </row>
    <row r="25" spans="1:13" ht="15.75" thickBot="1">
      <c r="A25" s="243" t="s">
        <v>95</v>
      </c>
      <c r="B25" s="244">
        <v>2.36E-7</v>
      </c>
      <c r="C25" s="245">
        <v>2.9200000000000002E-5</v>
      </c>
      <c r="D25" s="244">
        <v>1.04E-7</v>
      </c>
      <c r="E25" s="245">
        <v>1.2799999999999999E-5</v>
      </c>
      <c r="F25" s="244">
        <v>1.11E-7</v>
      </c>
      <c r="G25" s="245">
        <v>1.38E-5</v>
      </c>
      <c r="H25" s="244">
        <v>3.4100000000000001E-8</v>
      </c>
      <c r="I25" s="245">
        <v>4.2200000000000003E-6</v>
      </c>
      <c r="J25" s="244">
        <v>1.06E-7</v>
      </c>
      <c r="K25" s="245">
        <v>1.3200000000000001E-5</v>
      </c>
      <c r="L25" s="244">
        <v>6.7099999999999999E-8</v>
      </c>
      <c r="M25" s="245">
        <v>8.2900000000000002E-6</v>
      </c>
    </row>
    <row r="26" spans="1:13" ht="15.75" thickBot="1">
      <c r="A26" s="238" t="s">
        <v>96</v>
      </c>
      <c r="B26" s="246">
        <v>9.55E-6</v>
      </c>
      <c r="C26" s="247">
        <v>1.1800000000000001E-3</v>
      </c>
      <c r="D26" s="246">
        <v>6.3799999999999997E-7</v>
      </c>
      <c r="E26" s="247">
        <v>7.8899999999999993E-5</v>
      </c>
      <c r="F26" s="246">
        <v>4.5000000000000001E-6</v>
      </c>
      <c r="G26" s="247">
        <v>5.5599999999999996E-4</v>
      </c>
      <c r="H26" s="246">
        <v>2.1E-7</v>
      </c>
      <c r="I26" s="247">
        <v>2.5999999999999998E-5</v>
      </c>
      <c r="J26" s="246">
        <v>4.3000000000000003E-6</v>
      </c>
      <c r="K26" s="247">
        <v>5.3200000000000003E-4</v>
      </c>
      <c r="L26" s="246">
        <v>4.1300000000000001E-7</v>
      </c>
      <c r="M26" s="247">
        <v>5.1100000000000002E-5</v>
      </c>
    </row>
    <row r="27" spans="1:13" ht="15.75" thickBot="1">
      <c r="A27" s="248" t="s">
        <v>97</v>
      </c>
      <c r="B27" s="244">
        <v>3.0300000000000001E-9</v>
      </c>
      <c r="C27" s="245">
        <v>3.7500000000000001E-7</v>
      </c>
      <c r="D27" s="244">
        <v>3.3499999999999998E-9</v>
      </c>
      <c r="E27" s="245">
        <v>4.1399999999999997E-7</v>
      </c>
      <c r="F27" s="244">
        <v>1.43E-9</v>
      </c>
      <c r="G27" s="245">
        <v>1.7700000000000001E-7</v>
      </c>
      <c r="H27" s="244">
        <v>1.0999999999999999E-9</v>
      </c>
      <c r="I27" s="245">
        <v>1.36E-7</v>
      </c>
      <c r="J27" s="244">
        <v>1.37E-9</v>
      </c>
      <c r="K27" s="245">
        <v>1.6899999999999999E-7</v>
      </c>
      <c r="L27" s="244">
        <v>2.1700000000000002E-9</v>
      </c>
      <c r="M27" s="245">
        <v>2.6800000000000002E-7</v>
      </c>
    </row>
    <row r="28" spans="1:13" ht="15.75" thickBot="1">
      <c r="A28" s="238" t="s">
        <v>98</v>
      </c>
      <c r="B28" s="246">
        <v>6.8599999999999998E-7</v>
      </c>
      <c r="C28" s="247">
        <v>8.4800000000000001E-5</v>
      </c>
      <c r="D28" s="246">
        <v>1.0499999999999999E-6</v>
      </c>
      <c r="E28" s="247">
        <v>1.2999999999999999E-4</v>
      </c>
      <c r="F28" s="246">
        <v>3.2300000000000002E-7</v>
      </c>
      <c r="G28" s="247">
        <v>3.9900000000000001E-5</v>
      </c>
      <c r="H28" s="246">
        <v>3.4700000000000002E-7</v>
      </c>
      <c r="I28" s="247">
        <v>4.2799999999999997E-5</v>
      </c>
      <c r="J28" s="246">
        <v>3.0899999999999997E-7</v>
      </c>
      <c r="K28" s="247">
        <v>3.82E-5</v>
      </c>
      <c r="L28" s="246">
        <v>6.8100000000000002E-7</v>
      </c>
      <c r="M28" s="247">
        <v>8.42E-5</v>
      </c>
    </row>
    <row r="29" spans="1:13" ht="15.75" thickBot="1">
      <c r="A29" s="243" t="s">
        <v>99</v>
      </c>
      <c r="B29" s="244">
        <v>2.3799999999999999E-7</v>
      </c>
      <c r="C29" s="245">
        <v>2.94E-5</v>
      </c>
      <c r="D29" s="244">
        <v>3.3000000000000002E-7</v>
      </c>
      <c r="E29" s="245">
        <v>4.0800000000000002E-5</v>
      </c>
      <c r="F29" s="244">
        <v>1.12E-7</v>
      </c>
      <c r="G29" s="245">
        <v>1.38E-5</v>
      </c>
      <c r="H29" s="244">
        <v>1.09E-7</v>
      </c>
      <c r="I29" s="245">
        <v>1.34E-5</v>
      </c>
      <c r="J29" s="244">
        <v>1.0700000000000001E-7</v>
      </c>
      <c r="K29" s="245">
        <v>1.3200000000000001E-5</v>
      </c>
      <c r="L29" s="244">
        <v>2.1400000000000001E-7</v>
      </c>
      <c r="M29" s="245">
        <v>2.6400000000000001E-5</v>
      </c>
    </row>
    <row r="30" spans="1:13" ht="15.75" thickBot="1">
      <c r="A30" s="238" t="s">
        <v>100</v>
      </c>
      <c r="B30" s="246">
        <v>3.8700000000000002E-8</v>
      </c>
      <c r="C30" s="247">
        <v>4.78E-6</v>
      </c>
      <c r="D30" s="246">
        <v>2.9999999999999997E-8</v>
      </c>
      <c r="E30" s="247">
        <v>3.7100000000000001E-6</v>
      </c>
      <c r="F30" s="246">
        <v>1.8200000000000001E-8</v>
      </c>
      <c r="G30" s="247">
        <v>2.2500000000000001E-6</v>
      </c>
      <c r="H30" s="246">
        <v>9.8899999999999996E-9</v>
      </c>
      <c r="I30" s="247">
        <v>1.22E-6</v>
      </c>
      <c r="J30" s="246">
        <v>1.74E-8</v>
      </c>
      <c r="K30" s="247">
        <v>2.1500000000000002E-6</v>
      </c>
      <c r="L30" s="246">
        <v>1.9399999999999998E-8</v>
      </c>
      <c r="M30" s="247">
        <v>2.3999999999999999E-6</v>
      </c>
    </row>
    <row r="31" spans="1:13" ht="15.75" thickBot="1">
      <c r="A31" s="243" t="s">
        <v>101</v>
      </c>
      <c r="B31" s="244">
        <v>3.3100000000000001E-6</v>
      </c>
      <c r="C31" s="245">
        <v>4.0900000000000002E-4</v>
      </c>
      <c r="D31" s="244">
        <v>2.2699999999999999E-6</v>
      </c>
      <c r="E31" s="245">
        <v>2.81E-4</v>
      </c>
      <c r="F31" s="244">
        <v>1.5600000000000001E-6</v>
      </c>
      <c r="G31" s="245">
        <v>1.93E-4</v>
      </c>
      <c r="H31" s="244">
        <v>7.4900000000000005E-7</v>
      </c>
      <c r="I31" s="245">
        <v>9.2600000000000001E-5</v>
      </c>
      <c r="J31" s="244">
        <v>1.4899999999999999E-6</v>
      </c>
      <c r="K31" s="245">
        <v>1.84E-4</v>
      </c>
      <c r="L31" s="244">
        <v>1.4699999999999999E-6</v>
      </c>
      <c r="M31" s="245">
        <v>1.8200000000000001E-4</v>
      </c>
    </row>
    <row r="32" spans="1:13" ht="15.75" thickBot="1">
      <c r="A32" s="238" t="s">
        <v>102</v>
      </c>
      <c r="B32" s="246">
        <v>2.3099999999999999E-6</v>
      </c>
      <c r="C32" s="247">
        <v>2.8499999999999999E-4</v>
      </c>
      <c r="D32" s="246">
        <v>1.5600000000000001E-6</v>
      </c>
      <c r="E32" s="247">
        <v>1.93E-4</v>
      </c>
      <c r="F32" s="246">
        <v>1.0899999999999999E-6</v>
      </c>
      <c r="G32" s="247">
        <v>1.34E-4</v>
      </c>
      <c r="H32" s="246">
        <v>5.1500000000000005E-7</v>
      </c>
      <c r="I32" s="247">
        <v>6.3600000000000001E-5</v>
      </c>
      <c r="J32" s="246">
        <v>1.04E-6</v>
      </c>
      <c r="K32" s="247">
        <v>1.2799999999999999E-4</v>
      </c>
      <c r="L32" s="246">
        <v>1.0100000000000001E-6</v>
      </c>
      <c r="M32" s="247">
        <v>1.25E-4</v>
      </c>
    </row>
  </sheetData>
  <sheetProtection password="F671" sheet="1" objects="1" scenarios="1"/>
  <mergeCells count="19">
    <mergeCell ref="H8:I8"/>
    <mergeCell ref="J8:K8"/>
    <mergeCell ref="L8:M8"/>
    <mergeCell ref="A3:A9"/>
    <mergeCell ref="B3:M3"/>
    <mergeCell ref="B4:E4"/>
    <mergeCell ref="F4:M4"/>
    <mergeCell ref="B5:E5"/>
    <mergeCell ref="F5:I5"/>
    <mergeCell ref="J5:M5"/>
    <mergeCell ref="B6:E6"/>
    <mergeCell ref="F6:I6"/>
    <mergeCell ref="J6:M6"/>
    <mergeCell ref="B7:E7"/>
    <mergeCell ref="F7:I7"/>
    <mergeCell ref="J7:M7"/>
    <mergeCell ref="B8:C8"/>
    <mergeCell ref="D8:E8"/>
    <mergeCell ref="F8:G8"/>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sheetPr codeName="Sheet7"/>
  <dimension ref="A1:I48"/>
  <sheetViews>
    <sheetView workbookViewId="0">
      <selection sqref="A1:I1"/>
    </sheetView>
  </sheetViews>
  <sheetFormatPr defaultRowHeight="15"/>
  <cols>
    <col min="1" max="1" width="37.85546875" customWidth="1"/>
    <col min="2" max="2" width="10.140625" customWidth="1"/>
    <col min="3" max="3" width="9" customWidth="1"/>
    <col min="4" max="4" width="12.140625" customWidth="1"/>
    <col min="5" max="5" width="9" customWidth="1"/>
    <col min="6" max="6" width="10.140625" customWidth="1"/>
    <col min="7" max="7" width="9" customWidth="1"/>
  </cols>
  <sheetData>
    <row r="1" spans="1:9" ht="15" customHeight="1">
      <c r="A1" s="380" t="s">
        <v>132</v>
      </c>
      <c r="B1" s="380"/>
      <c r="C1" s="380"/>
      <c r="D1" s="380"/>
      <c r="E1" s="380"/>
      <c r="F1" s="380"/>
      <c r="G1" s="380"/>
      <c r="H1" s="380"/>
      <c r="I1" s="380"/>
    </row>
    <row r="2" spans="1:9" ht="15.75" thickBot="1"/>
    <row r="3" spans="1:9" ht="15.75" thickBot="1">
      <c r="A3" s="443" t="s">
        <v>71</v>
      </c>
      <c r="B3" s="446" t="s">
        <v>72</v>
      </c>
      <c r="C3" s="447"/>
      <c r="D3" s="447"/>
      <c r="E3" s="447"/>
      <c r="F3" s="447"/>
      <c r="G3" s="448"/>
    </row>
    <row r="4" spans="1:9" ht="15.75" thickBot="1">
      <c r="A4" s="444"/>
      <c r="B4" s="446" t="s">
        <v>108</v>
      </c>
      <c r="C4" s="447"/>
      <c r="D4" s="447"/>
      <c r="E4" s="447"/>
      <c r="F4" s="447"/>
      <c r="G4" s="448"/>
    </row>
    <row r="5" spans="1:9" ht="15.75" thickBot="1">
      <c r="A5" s="444"/>
      <c r="B5" s="446" t="s">
        <v>109</v>
      </c>
      <c r="C5" s="448"/>
      <c r="D5" s="446" t="s">
        <v>110</v>
      </c>
      <c r="E5" s="448"/>
      <c r="F5" s="446" t="s">
        <v>111</v>
      </c>
      <c r="G5" s="448"/>
    </row>
    <row r="6" spans="1:9" ht="15.75" thickBot="1">
      <c r="A6" s="445"/>
      <c r="B6" s="235" t="s">
        <v>14</v>
      </c>
      <c r="C6" s="236" t="s">
        <v>15</v>
      </c>
      <c r="D6" s="235" t="s">
        <v>14</v>
      </c>
      <c r="E6" s="237" t="s">
        <v>15</v>
      </c>
      <c r="F6" s="235" t="s">
        <v>14</v>
      </c>
      <c r="G6" s="237" t="s">
        <v>15</v>
      </c>
    </row>
    <row r="7" spans="1:9" ht="15.75" thickBot="1">
      <c r="A7" s="249" t="s">
        <v>112</v>
      </c>
      <c r="B7" s="250">
        <v>5.2099999999999997E-7</v>
      </c>
      <c r="C7" s="251">
        <v>6.6299999999999999E-5</v>
      </c>
      <c r="D7" s="250">
        <v>3.1399999999999998E-7</v>
      </c>
      <c r="E7" s="251">
        <v>4.0000000000000003E-5</v>
      </c>
      <c r="F7" s="250">
        <v>1.99E-7</v>
      </c>
      <c r="G7" s="251">
        <v>2.5299999999999998E-5</v>
      </c>
    </row>
    <row r="8" spans="1:9" ht="15.75" thickBot="1">
      <c r="A8" s="252" t="s">
        <v>113</v>
      </c>
      <c r="B8" s="253">
        <v>4.1399999999999997E-7</v>
      </c>
      <c r="C8" s="254">
        <v>5.27E-5</v>
      </c>
      <c r="D8" s="253">
        <v>2.4999999999999999E-7</v>
      </c>
      <c r="E8" s="254">
        <v>3.18E-5</v>
      </c>
      <c r="F8" s="253">
        <v>1.1999999999999999E-7</v>
      </c>
      <c r="G8" s="254">
        <v>1.5299999999999999E-5</v>
      </c>
    </row>
    <row r="9" spans="1:9" ht="15.75" thickBot="1">
      <c r="A9" s="249" t="s">
        <v>114</v>
      </c>
      <c r="B9" s="250">
        <v>3.0699999999999998E-7</v>
      </c>
      <c r="C9" s="251">
        <v>3.9100000000000002E-5</v>
      </c>
      <c r="D9" s="250">
        <v>1.85E-7</v>
      </c>
      <c r="E9" s="251">
        <v>2.3600000000000001E-5</v>
      </c>
      <c r="F9" s="250">
        <v>8.8800000000000001E-8</v>
      </c>
      <c r="G9" s="251">
        <v>1.13E-5</v>
      </c>
    </row>
    <row r="10" spans="1:9" ht="15.75" thickBot="1">
      <c r="A10" s="252" t="s">
        <v>115</v>
      </c>
      <c r="B10" s="253">
        <v>3.4999999999999998E-7</v>
      </c>
      <c r="C10" s="254">
        <v>4.46E-5</v>
      </c>
      <c r="D10" s="253">
        <v>2.11E-7</v>
      </c>
      <c r="E10" s="254">
        <v>2.69E-5</v>
      </c>
      <c r="F10" s="253">
        <v>1.02E-7</v>
      </c>
      <c r="G10" s="254">
        <v>1.2999999999999999E-5</v>
      </c>
    </row>
    <row r="11" spans="1:9" ht="15.75" thickBot="1">
      <c r="A11" s="249" t="s">
        <v>79</v>
      </c>
      <c r="B11" s="250">
        <v>6.4400000000000002E-6</v>
      </c>
      <c r="C11" s="251">
        <v>8.1999999999999998E-4</v>
      </c>
      <c r="D11" s="250">
        <v>2.0999999999999998E-6</v>
      </c>
      <c r="E11" s="251">
        <v>2.6699999999999998E-4</v>
      </c>
      <c r="F11" s="250">
        <v>5.2100000000000001E-6</v>
      </c>
      <c r="G11" s="251">
        <v>6.6299999999999996E-4</v>
      </c>
    </row>
    <row r="12" spans="1:9" ht="15.75" thickBot="1">
      <c r="A12" s="252" t="s">
        <v>116</v>
      </c>
      <c r="B12" s="253">
        <v>3.4400000000000001E-7</v>
      </c>
      <c r="C12" s="254">
        <v>4.3800000000000001E-5</v>
      </c>
      <c r="D12" s="253">
        <v>2.0699999999999999E-7</v>
      </c>
      <c r="E12" s="254">
        <v>2.6400000000000001E-5</v>
      </c>
      <c r="F12" s="253">
        <v>9.9799999999999994E-8</v>
      </c>
      <c r="G12" s="254">
        <v>1.27E-5</v>
      </c>
    </row>
    <row r="13" spans="1:9" ht="15.75" thickBot="1">
      <c r="A13" s="249" t="s">
        <v>117</v>
      </c>
      <c r="B13" s="250">
        <v>6.6499999999999999E-6</v>
      </c>
      <c r="C13" s="251">
        <v>8.4599999999999996E-4</v>
      </c>
      <c r="D13" s="250">
        <v>1.9599999999999999E-6</v>
      </c>
      <c r="E13" s="251">
        <v>2.5000000000000001E-4</v>
      </c>
      <c r="F13" s="255" t="s">
        <v>80</v>
      </c>
      <c r="G13" s="256" t="s">
        <v>80</v>
      </c>
    </row>
    <row r="14" spans="1:9" ht="15.75" thickBot="1">
      <c r="A14" s="252" t="s">
        <v>81</v>
      </c>
      <c r="B14" s="253">
        <v>1.05E-8</v>
      </c>
      <c r="C14" s="254">
        <v>1.33E-6</v>
      </c>
      <c r="D14" s="253">
        <v>9.8199999999999996E-9</v>
      </c>
      <c r="E14" s="254">
        <v>1.2500000000000001E-6</v>
      </c>
      <c r="F14" s="257" t="s">
        <v>80</v>
      </c>
      <c r="G14" s="258" t="s">
        <v>80</v>
      </c>
    </row>
    <row r="15" spans="1:9" ht="15.75" thickBot="1">
      <c r="A15" s="249" t="s">
        <v>82</v>
      </c>
      <c r="B15" s="250">
        <v>2.4900000000000001E-8</v>
      </c>
      <c r="C15" s="251">
        <v>3.1700000000000001E-6</v>
      </c>
      <c r="D15" s="250">
        <v>4.3499999999999999E-8</v>
      </c>
      <c r="E15" s="251">
        <v>5.5300000000000004E-6</v>
      </c>
      <c r="F15" s="255" t="s">
        <v>80</v>
      </c>
      <c r="G15" s="256" t="s">
        <v>80</v>
      </c>
    </row>
    <row r="16" spans="1:9" ht="15.75" thickBot="1">
      <c r="A16" s="252" t="s">
        <v>83</v>
      </c>
      <c r="B16" s="253">
        <v>6.0999999999999999E-5</v>
      </c>
      <c r="C16" s="254">
        <v>7.7600000000000004E-3</v>
      </c>
      <c r="D16" s="253">
        <v>6.5699999999999998E-5</v>
      </c>
      <c r="E16" s="254">
        <v>8.3599999999999994E-3</v>
      </c>
      <c r="F16" s="253">
        <v>2.19E-5</v>
      </c>
      <c r="G16" s="254">
        <v>2.7899999999999999E-3</v>
      </c>
    </row>
    <row r="17" spans="1:7" ht="15.75" thickBot="1">
      <c r="A17" s="249" t="s">
        <v>84</v>
      </c>
      <c r="B17" s="250">
        <v>6.1099999999999994E-5</v>
      </c>
      <c r="C17" s="251">
        <v>7.7799999999999996E-3</v>
      </c>
      <c r="D17" s="250">
        <v>4.0399999999999999E-5</v>
      </c>
      <c r="E17" s="251">
        <v>5.1399999999999996E-3</v>
      </c>
      <c r="F17" s="250">
        <v>2.0699999999999998E-5</v>
      </c>
      <c r="G17" s="251">
        <v>2.63E-3</v>
      </c>
    </row>
    <row r="18" spans="1:7" ht="15.75" thickBot="1">
      <c r="A18" s="252" t="s">
        <v>85</v>
      </c>
      <c r="B18" s="253">
        <v>5.6400000000000004E-9</v>
      </c>
      <c r="C18" s="254">
        <v>7.1800000000000005E-7</v>
      </c>
      <c r="D18" s="257" t="s">
        <v>80</v>
      </c>
      <c r="E18" s="258" t="s">
        <v>80</v>
      </c>
      <c r="F18" s="257" t="s">
        <v>80</v>
      </c>
      <c r="G18" s="258" t="s">
        <v>80</v>
      </c>
    </row>
    <row r="19" spans="1:7" ht="15.75" thickBot="1">
      <c r="A19" s="249" t="s">
        <v>86</v>
      </c>
      <c r="B19" s="250">
        <v>2.64E-9</v>
      </c>
      <c r="C19" s="251">
        <v>3.3599999999999999E-7</v>
      </c>
      <c r="D19" s="255" t="s">
        <v>80</v>
      </c>
      <c r="E19" s="256" t="s">
        <v>80</v>
      </c>
      <c r="F19" s="255" t="s">
        <v>80</v>
      </c>
      <c r="G19" s="256" t="s">
        <v>80</v>
      </c>
    </row>
    <row r="20" spans="1:7" ht="15.75" thickBot="1">
      <c r="A20" s="252" t="s">
        <v>87</v>
      </c>
      <c r="B20" s="253">
        <v>1.52E-5</v>
      </c>
      <c r="C20" s="254">
        <v>1.9400000000000001E-3</v>
      </c>
      <c r="D20" s="253">
        <v>3.4599999999999999E-6</v>
      </c>
      <c r="E20" s="254">
        <v>4.4000000000000002E-4</v>
      </c>
      <c r="F20" s="253">
        <v>1.24E-5</v>
      </c>
      <c r="G20" s="254">
        <v>1.58E-3</v>
      </c>
    </row>
    <row r="21" spans="1:7" ht="15.75" thickBot="1">
      <c r="A21" s="249" t="s">
        <v>88</v>
      </c>
      <c r="B21" s="250">
        <v>4.46E-11</v>
      </c>
      <c r="C21" s="251">
        <v>5.6800000000000002E-9</v>
      </c>
      <c r="D21" s="255" t="s">
        <v>80</v>
      </c>
      <c r="E21" s="256" t="s">
        <v>80</v>
      </c>
      <c r="F21" s="255" t="s">
        <v>80</v>
      </c>
      <c r="G21" s="256" t="s">
        <v>80</v>
      </c>
    </row>
    <row r="22" spans="1:7" ht="15.75" thickBot="1">
      <c r="A22" s="252" t="s">
        <v>89</v>
      </c>
      <c r="B22" s="253">
        <v>6.6899999999999996E-11</v>
      </c>
      <c r="C22" s="254">
        <v>8.5099999999999998E-9</v>
      </c>
      <c r="D22" s="253">
        <v>1.3000000000000001E-9</v>
      </c>
      <c r="E22" s="254">
        <v>1.66E-7</v>
      </c>
      <c r="F22" s="257" t="s">
        <v>80</v>
      </c>
      <c r="G22" s="258" t="s">
        <v>80</v>
      </c>
    </row>
    <row r="23" spans="1:7" ht="15.75" thickBot="1">
      <c r="A23" s="249" t="s">
        <v>90</v>
      </c>
      <c r="B23" s="250">
        <v>1.95E-10</v>
      </c>
      <c r="C23" s="251">
        <v>2.48E-8</v>
      </c>
      <c r="D23" s="250">
        <v>3.2500000000000002E-9</v>
      </c>
      <c r="E23" s="251">
        <v>4.1399999999999997E-7</v>
      </c>
      <c r="F23" s="255" t="s">
        <v>80</v>
      </c>
      <c r="G23" s="256" t="s">
        <v>80</v>
      </c>
    </row>
    <row r="24" spans="1:7" ht="15.75" thickBot="1">
      <c r="A24" s="252" t="s">
        <v>91</v>
      </c>
      <c r="B24" s="253">
        <v>3.3500000000000001E-11</v>
      </c>
      <c r="C24" s="254">
        <v>4.2599999999999998E-9</v>
      </c>
      <c r="D24" s="257" t="s">
        <v>80</v>
      </c>
      <c r="E24" s="258" t="s">
        <v>80</v>
      </c>
      <c r="F24" s="257" t="s">
        <v>80</v>
      </c>
      <c r="G24" s="258" t="s">
        <v>80</v>
      </c>
    </row>
    <row r="25" spans="1:7" ht="15.75" thickBot="1">
      <c r="A25" s="249" t="s">
        <v>118</v>
      </c>
      <c r="B25" s="250">
        <v>3.1E-8</v>
      </c>
      <c r="C25" s="251">
        <v>3.9500000000000003E-6</v>
      </c>
      <c r="D25" s="250">
        <v>1.6700000000000001E-6</v>
      </c>
      <c r="E25" s="251">
        <v>2.12E-4</v>
      </c>
      <c r="F25" s="255" t="s">
        <v>80</v>
      </c>
      <c r="G25" s="256" t="s">
        <v>80</v>
      </c>
    </row>
    <row r="26" spans="1:7" ht="15.75" thickBot="1">
      <c r="A26" s="252" t="s">
        <v>119</v>
      </c>
      <c r="B26" s="253">
        <v>4.7700000000000005E-7</v>
      </c>
      <c r="C26" s="254">
        <v>6.0699999999999998E-5</v>
      </c>
      <c r="D26" s="253">
        <v>2.8799999999999998E-7</v>
      </c>
      <c r="E26" s="254">
        <v>3.6699999999999998E-5</v>
      </c>
      <c r="F26" s="253">
        <v>1.3899999999999999E-7</v>
      </c>
      <c r="G26" s="254">
        <v>1.77E-5</v>
      </c>
    </row>
    <row r="27" spans="1:7" ht="15.75" thickBot="1">
      <c r="A27" s="249" t="s">
        <v>120</v>
      </c>
      <c r="B27" s="250">
        <v>3.4900000000000001E-7</v>
      </c>
      <c r="C27" s="251">
        <v>4.4400000000000002E-5</v>
      </c>
      <c r="D27" s="250">
        <v>2.3900000000000001E-7</v>
      </c>
      <c r="E27" s="251">
        <v>3.04E-5</v>
      </c>
      <c r="F27" s="250">
        <v>1.01E-7</v>
      </c>
      <c r="G27" s="251">
        <v>1.29E-5</v>
      </c>
    </row>
    <row r="28" spans="1:7" ht="15.75" thickBot="1">
      <c r="A28" s="252" t="s">
        <v>121</v>
      </c>
      <c r="B28" s="257" t="s">
        <v>80</v>
      </c>
      <c r="C28" s="258" t="s">
        <v>80</v>
      </c>
      <c r="D28" s="253">
        <v>1.4699999999999999E-8</v>
      </c>
      <c r="E28" s="254">
        <v>1.8700000000000001E-6</v>
      </c>
      <c r="F28" s="257" t="s">
        <v>80</v>
      </c>
      <c r="G28" s="258" t="s">
        <v>80</v>
      </c>
    </row>
    <row r="29" spans="1:7" ht="15.75" thickBot="1">
      <c r="A29" s="249" t="s">
        <v>122</v>
      </c>
      <c r="B29" s="250">
        <v>3.7E-7</v>
      </c>
      <c r="C29" s="251">
        <v>4.71E-5</v>
      </c>
      <c r="D29" s="250">
        <v>2.2399999999999999E-7</v>
      </c>
      <c r="E29" s="251">
        <v>2.8500000000000002E-5</v>
      </c>
      <c r="F29" s="250">
        <v>1.08E-7</v>
      </c>
      <c r="G29" s="251">
        <v>1.3699999999999999E-5</v>
      </c>
    </row>
    <row r="30" spans="1:7" ht="15.75" thickBot="1">
      <c r="A30" s="252" t="s">
        <v>92</v>
      </c>
      <c r="B30" s="253">
        <v>5.28E-9</v>
      </c>
      <c r="C30" s="254">
        <v>6.7199999999999998E-7</v>
      </c>
      <c r="D30" s="253">
        <v>5.45E-9</v>
      </c>
      <c r="E30" s="254">
        <v>6.9299999999999997E-7</v>
      </c>
      <c r="F30" s="257" t="s">
        <v>80</v>
      </c>
      <c r="G30" s="258" t="s">
        <v>80</v>
      </c>
    </row>
    <row r="31" spans="1:7" ht="15.75" thickBot="1">
      <c r="A31" s="249" t="s">
        <v>123</v>
      </c>
      <c r="B31" s="250">
        <v>8.4900000000000005E-7</v>
      </c>
      <c r="C31" s="251">
        <v>1.08E-4</v>
      </c>
      <c r="D31" s="250">
        <v>3.1199999999999999E-7</v>
      </c>
      <c r="E31" s="251">
        <v>3.9700000000000003E-5</v>
      </c>
      <c r="F31" s="250">
        <v>1.9500000000000001E-7</v>
      </c>
      <c r="G31" s="251">
        <v>2.48E-5</v>
      </c>
    </row>
    <row r="32" spans="1:7" ht="15.75" thickBot="1">
      <c r="A32" s="252" t="s">
        <v>124</v>
      </c>
      <c r="B32" s="253">
        <v>5.7700000000000004E-7</v>
      </c>
      <c r="C32" s="254">
        <v>7.3399999999999995E-5</v>
      </c>
      <c r="D32" s="253">
        <v>3.4799999999999999E-7</v>
      </c>
      <c r="E32" s="254">
        <v>4.4299999999999999E-5</v>
      </c>
      <c r="F32" s="253">
        <v>1.67E-7</v>
      </c>
      <c r="G32" s="254">
        <v>2.1299999999999999E-5</v>
      </c>
    </row>
    <row r="33" spans="1:7" ht="15.75" thickBot="1">
      <c r="A33" s="249" t="s">
        <v>125</v>
      </c>
      <c r="B33" s="250">
        <v>3.3200000000000001E-7</v>
      </c>
      <c r="C33" s="251">
        <v>4.2200000000000003E-5</v>
      </c>
      <c r="D33" s="250">
        <v>1.85E-7</v>
      </c>
      <c r="E33" s="251">
        <v>2.3600000000000001E-5</v>
      </c>
      <c r="F33" s="250">
        <v>8.8800000000000001E-8</v>
      </c>
      <c r="G33" s="251">
        <v>1.13E-5</v>
      </c>
    </row>
    <row r="34" spans="1:7" ht="15.75" thickBot="1">
      <c r="A34" s="252" t="s">
        <v>94</v>
      </c>
      <c r="B34" s="253">
        <v>2.8400000000000001E-9</v>
      </c>
      <c r="C34" s="254">
        <v>3.6100000000000002E-7</v>
      </c>
      <c r="D34" s="253">
        <v>8.7199999999999997E-9</v>
      </c>
      <c r="E34" s="254">
        <v>1.11E-6</v>
      </c>
      <c r="F34" s="257" t="s">
        <v>80</v>
      </c>
      <c r="G34" s="258" t="s">
        <v>80</v>
      </c>
    </row>
    <row r="35" spans="1:7" ht="15.75" thickBot="1">
      <c r="A35" s="249" t="s">
        <v>95</v>
      </c>
      <c r="B35" s="250">
        <v>1.33E-8</v>
      </c>
      <c r="C35" s="251">
        <v>1.6899999999999999E-6</v>
      </c>
      <c r="D35" s="250">
        <v>4.4600000000000002E-8</v>
      </c>
      <c r="E35" s="251">
        <v>5.6699999999999999E-6</v>
      </c>
      <c r="F35" s="255" t="s">
        <v>80</v>
      </c>
      <c r="G35" s="256" t="s">
        <v>80</v>
      </c>
    </row>
    <row r="36" spans="1:7" ht="15.75" thickBot="1">
      <c r="A36" s="252" t="s">
        <v>96</v>
      </c>
      <c r="B36" s="253">
        <v>4.3399999999999998E-4</v>
      </c>
      <c r="C36" s="254">
        <v>5.5199999999999999E-2</v>
      </c>
      <c r="D36" s="253">
        <v>4.15E-4</v>
      </c>
      <c r="E36" s="254">
        <v>5.28E-2</v>
      </c>
      <c r="F36" s="253">
        <v>1.6100000000000001E-4</v>
      </c>
      <c r="G36" s="254">
        <v>2.0500000000000001E-2</v>
      </c>
    </row>
    <row r="37" spans="1:7" ht="15.75" thickBot="1">
      <c r="A37" s="249" t="s">
        <v>97</v>
      </c>
      <c r="B37" s="250">
        <v>7.8000000000000002E-11</v>
      </c>
      <c r="C37" s="251">
        <v>9.9300000000000002E-9</v>
      </c>
      <c r="D37" s="255" t="s">
        <v>80</v>
      </c>
      <c r="E37" s="256" t="s">
        <v>80</v>
      </c>
      <c r="F37" s="255" t="s">
        <v>80</v>
      </c>
      <c r="G37" s="256" t="s">
        <v>80</v>
      </c>
    </row>
    <row r="38" spans="1:7" ht="15.75" thickBot="1">
      <c r="A38" s="252" t="s">
        <v>126</v>
      </c>
      <c r="B38" s="253">
        <v>1.95E-5</v>
      </c>
      <c r="C38" s="254">
        <v>2.48E-3</v>
      </c>
      <c r="D38" s="253">
        <v>1.9599999999999999E-5</v>
      </c>
      <c r="E38" s="254">
        <v>2.5000000000000001E-3</v>
      </c>
      <c r="F38" s="253">
        <v>2.4000000000000001E-5</v>
      </c>
      <c r="G38" s="254">
        <v>3.0599999999999998E-3</v>
      </c>
    </row>
    <row r="39" spans="1:7" ht="15.75" thickBot="1">
      <c r="A39" s="249" t="s">
        <v>127</v>
      </c>
      <c r="B39" s="250">
        <v>1.1599999999999999E-6</v>
      </c>
      <c r="C39" s="251">
        <v>1.47E-4</v>
      </c>
      <c r="D39" s="250">
        <v>1.5699999999999999E-7</v>
      </c>
      <c r="E39" s="251">
        <v>2.0000000000000002E-5</v>
      </c>
      <c r="F39" s="250">
        <v>3.2399999999999999E-7</v>
      </c>
      <c r="G39" s="251">
        <v>4.1199999999999999E-5</v>
      </c>
    </row>
    <row r="40" spans="1:7" ht="15.75" thickBot="1">
      <c r="A40" s="252" t="s">
        <v>128</v>
      </c>
      <c r="B40" s="253">
        <v>3.4999999999999999E-6</v>
      </c>
      <c r="C40" s="254">
        <v>4.4499999999999997E-4</v>
      </c>
      <c r="D40" s="253">
        <v>8.7199999999999995E-6</v>
      </c>
      <c r="E40" s="254">
        <v>1.1100000000000001E-3</v>
      </c>
      <c r="F40" s="257" t="s">
        <v>80</v>
      </c>
      <c r="G40" s="258" t="s">
        <v>80</v>
      </c>
    </row>
    <row r="41" spans="1:7" ht="15.75" thickBot="1">
      <c r="A41" s="249" t="s">
        <v>98</v>
      </c>
      <c r="B41" s="250">
        <v>7.5700000000000002E-7</v>
      </c>
      <c r="C41" s="251">
        <v>9.6299999999999996E-5</v>
      </c>
      <c r="D41" s="250">
        <v>5.8500000000000001E-7</v>
      </c>
      <c r="E41" s="251">
        <v>7.4400000000000006E-5</v>
      </c>
      <c r="F41" s="250">
        <v>7.6300000000000004E-7</v>
      </c>
      <c r="G41" s="251">
        <v>9.7100000000000002E-5</v>
      </c>
    </row>
    <row r="42" spans="1:7" ht="15.75" thickBot="1">
      <c r="A42" s="252" t="s">
        <v>99</v>
      </c>
      <c r="B42" s="253">
        <v>2.77E-8</v>
      </c>
      <c r="C42" s="254">
        <v>3.5300000000000001E-6</v>
      </c>
      <c r="D42" s="253">
        <v>8.1699999999999997E-8</v>
      </c>
      <c r="E42" s="254">
        <v>1.04E-5</v>
      </c>
      <c r="F42" s="257" t="s">
        <v>80</v>
      </c>
      <c r="G42" s="258" t="s">
        <v>80</v>
      </c>
    </row>
    <row r="43" spans="1:7" ht="15.75" thickBot="1">
      <c r="A43" s="249" t="s">
        <v>129</v>
      </c>
      <c r="B43" s="250">
        <v>3.3099999999999999E-7</v>
      </c>
      <c r="C43" s="251">
        <v>4.21E-5</v>
      </c>
      <c r="D43" s="250">
        <v>1.8900000000000001E-7</v>
      </c>
      <c r="E43" s="251">
        <v>2.4000000000000001E-5</v>
      </c>
      <c r="F43" s="255" t="s">
        <v>80</v>
      </c>
      <c r="G43" s="256" t="s">
        <v>80</v>
      </c>
    </row>
    <row r="44" spans="1:7" ht="15.75" thickBot="1">
      <c r="A44" s="252" t="s">
        <v>100</v>
      </c>
      <c r="B44" s="253">
        <v>4.5900000000000001E-9</v>
      </c>
      <c r="C44" s="254">
        <v>5.8400000000000004E-7</v>
      </c>
      <c r="D44" s="253">
        <v>1.07E-8</v>
      </c>
      <c r="E44" s="254">
        <v>1.3599999999999999E-6</v>
      </c>
      <c r="F44" s="257" t="s">
        <v>80</v>
      </c>
      <c r="G44" s="258" t="s">
        <v>80</v>
      </c>
    </row>
    <row r="45" spans="1:7" ht="15.75" thickBot="1">
      <c r="A45" s="249" t="s">
        <v>130</v>
      </c>
      <c r="B45" s="250">
        <v>4.3099999999999998E-7</v>
      </c>
      <c r="C45" s="251">
        <v>5.4799999999999997E-5</v>
      </c>
      <c r="D45" s="250">
        <v>1.85E-7</v>
      </c>
      <c r="E45" s="251">
        <v>2.3600000000000001E-5</v>
      </c>
      <c r="F45" s="250">
        <v>9.3499999999999997E-8</v>
      </c>
      <c r="G45" s="251">
        <v>1.19E-5</v>
      </c>
    </row>
    <row r="46" spans="1:7" ht="15.75" thickBot="1">
      <c r="A46" s="252" t="s">
        <v>101</v>
      </c>
      <c r="B46" s="253">
        <v>7.5700000000000004E-6</v>
      </c>
      <c r="C46" s="254">
        <v>9.6299999999999999E-4</v>
      </c>
      <c r="D46" s="253">
        <v>3.2100000000000002E-6</v>
      </c>
      <c r="E46" s="254">
        <v>4.08E-4</v>
      </c>
      <c r="F46" s="253">
        <v>4.3800000000000004E-6</v>
      </c>
      <c r="G46" s="254">
        <v>5.5800000000000001E-4</v>
      </c>
    </row>
    <row r="47" spans="1:7" ht="15.75" thickBot="1">
      <c r="A47" s="249" t="s">
        <v>131</v>
      </c>
      <c r="B47" s="250">
        <v>1.9399999999999999E-7</v>
      </c>
      <c r="C47" s="251">
        <v>2.4700000000000001E-5</v>
      </c>
      <c r="D47" s="250">
        <v>1.17E-7</v>
      </c>
      <c r="E47" s="251">
        <v>1.49E-5</v>
      </c>
      <c r="F47" s="250">
        <v>5.6400000000000002E-8</v>
      </c>
      <c r="G47" s="251">
        <v>7.1799999999999999E-6</v>
      </c>
    </row>
    <row r="48" spans="1:7" ht="15.75" thickBot="1">
      <c r="A48" s="252" t="s">
        <v>102</v>
      </c>
      <c r="B48" s="253">
        <v>2.1100000000000001E-6</v>
      </c>
      <c r="C48" s="254">
        <v>2.6800000000000001E-4</v>
      </c>
      <c r="D48" s="253">
        <v>1.4500000000000001E-6</v>
      </c>
      <c r="E48" s="254">
        <v>1.84E-4</v>
      </c>
      <c r="F48" s="253">
        <v>1.53E-6</v>
      </c>
      <c r="G48" s="254">
        <v>1.95E-4</v>
      </c>
    </row>
  </sheetData>
  <sheetProtection password="F671" sheet="1" objects="1" scenarios="1"/>
  <mergeCells count="7">
    <mergeCell ref="A1:I1"/>
    <mergeCell ref="A3:A6"/>
    <mergeCell ref="B3:G3"/>
    <mergeCell ref="B4:G4"/>
    <mergeCell ref="B5:C5"/>
    <mergeCell ref="D5:E5"/>
    <mergeCell ref="F5:G5"/>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H34"/>
  <sheetViews>
    <sheetView workbookViewId="0">
      <selection activeCell="H5" sqref="H5"/>
    </sheetView>
  </sheetViews>
  <sheetFormatPr defaultRowHeight="15"/>
  <cols>
    <col min="1" max="1" width="30.28515625" customWidth="1"/>
    <col min="2" max="2" width="23.140625" customWidth="1"/>
    <col min="3" max="3" width="16.7109375" customWidth="1"/>
    <col min="7" max="7" width="75.42578125" customWidth="1"/>
  </cols>
  <sheetData>
    <row r="1" spans="1:8">
      <c r="A1" s="3"/>
    </row>
    <row r="2" spans="1:8">
      <c r="A2" s="450" t="s">
        <v>332</v>
      </c>
      <c r="B2" s="450"/>
      <c r="C2" s="450"/>
    </row>
    <row r="3" spans="1:8" ht="15.75" thickBot="1">
      <c r="A3" s="267"/>
      <c r="B3" s="267"/>
      <c r="C3" s="267"/>
      <c r="D3" s="267"/>
      <c r="E3" s="267"/>
      <c r="F3" s="449" t="s">
        <v>333</v>
      </c>
      <c r="G3" s="449"/>
      <c r="H3" s="283"/>
    </row>
    <row r="4" spans="1:8" ht="15.75">
      <c r="A4" s="273" t="s">
        <v>298</v>
      </c>
      <c r="B4" s="274" t="s">
        <v>299</v>
      </c>
      <c r="C4" s="275" t="s">
        <v>300</v>
      </c>
      <c r="D4" s="267"/>
      <c r="E4" s="267"/>
      <c r="F4" s="280">
        <v>20100101</v>
      </c>
      <c r="G4" s="284" t="s">
        <v>301</v>
      </c>
      <c r="H4" s="279"/>
    </row>
    <row r="5" spans="1:8">
      <c r="A5" s="276">
        <v>20100102</v>
      </c>
      <c r="B5" s="272">
        <v>20100202</v>
      </c>
      <c r="C5" s="277">
        <v>20100101</v>
      </c>
      <c r="D5" s="267"/>
      <c r="E5" s="267"/>
      <c r="F5" s="281">
        <v>20100102</v>
      </c>
      <c r="G5" s="285" t="s">
        <v>302</v>
      </c>
      <c r="H5" s="279"/>
    </row>
    <row r="6" spans="1:8">
      <c r="A6" s="278">
        <v>20200102</v>
      </c>
      <c r="B6" s="272">
        <v>20100802</v>
      </c>
      <c r="C6" s="277">
        <v>20100201</v>
      </c>
      <c r="D6" s="267"/>
      <c r="E6" s="267"/>
      <c r="F6" s="281">
        <v>20100201</v>
      </c>
      <c r="G6" s="285" t="s">
        <v>303</v>
      </c>
      <c r="H6" s="279"/>
    </row>
    <row r="7" spans="1:8">
      <c r="A7" s="278">
        <v>20200104</v>
      </c>
      <c r="B7" s="272">
        <v>20200202</v>
      </c>
      <c r="C7" s="277">
        <v>20100801</v>
      </c>
      <c r="D7" s="267"/>
      <c r="E7" s="267"/>
      <c r="F7" s="281">
        <v>20100202</v>
      </c>
      <c r="G7" s="285" t="s">
        <v>304</v>
      </c>
      <c r="H7" s="279"/>
    </row>
    <row r="8" spans="1:8">
      <c r="A8" s="278">
        <v>20200107</v>
      </c>
      <c r="B8" s="272">
        <v>20200252</v>
      </c>
      <c r="C8" s="277">
        <v>20200201</v>
      </c>
      <c r="D8" s="267"/>
      <c r="E8" s="267"/>
      <c r="F8" s="281">
        <v>20100801</v>
      </c>
      <c r="G8" s="285" t="s">
        <v>305</v>
      </c>
      <c r="H8" s="279"/>
    </row>
    <row r="9" spans="1:8">
      <c r="A9" s="278">
        <v>20200401</v>
      </c>
      <c r="B9" s="272">
        <v>20200253</v>
      </c>
      <c r="C9" s="277">
        <v>20300202</v>
      </c>
      <c r="D9" s="267"/>
      <c r="E9" s="267"/>
      <c r="F9" s="281">
        <v>20100802</v>
      </c>
      <c r="G9" s="285" t="s">
        <v>306</v>
      </c>
      <c r="H9" s="279"/>
    </row>
    <row r="10" spans="1:8">
      <c r="A10" s="278">
        <v>20200907</v>
      </c>
      <c r="B10" s="272">
        <v>20200254</v>
      </c>
      <c r="C10" s="277">
        <v>20300202</v>
      </c>
      <c r="D10" s="267"/>
      <c r="E10" s="267"/>
      <c r="F10" s="281">
        <v>20200102</v>
      </c>
      <c r="G10" s="285" t="s">
        <v>307</v>
      </c>
      <c r="H10" s="279"/>
    </row>
    <row r="11" spans="1:8">
      <c r="A11" s="278">
        <v>20300101</v>
      </c>
      <c r="B11" s="272">
        <v>20200256</v>
      </c>
      <c r="C11" s="270"/>
      <c r="D11" s="267"/>
      <c r="E11" s="267"/>
      <c r="F11" s="281">
        <v>20200104</v>
      </c>
      <c r="G11" s="285" t="s">
        <v>308</v>
      </c>
      <c r="H11" s="279"/>
    </row>
    <row r="12" spans="1:8">
      <c r="A12" s="278">
        <v>20300401</v>
      </c>
      <c r="B12" s="272">
        <v>20201001</v>
      </c>
      <c r="C12" s="270"/>
      <c r="D12" s="267"/>
      <c r="E12" s="267"/>
      <c r="F12" s="281">
        <v>20200107</v>
      </c>
      <c r="G12" s="285" t="s">
        <v>309</v>
      </c>
      <c r="H12" s="279"/>
    </row>
    <row r="13" spans="1:8">
      <c r="A13" s="278">
        <v>20400402</v>
      </c>
      <c r="B13" s="272">
        <v>20201002</v>
      </c>
      <c r="C13" s="270"/>
      <c r="D13" s="267"/>
      <c r="E13" s="267"/>
      <c r="F13" s="281">
        <v>20200201</v>
      </c>
      <c r="G13" s="285" t="s">
        <v>310</v>
      </c>
      <c r="H13" s="279"/>
    </row>
    <row r="14" spans="1:8">
      <c r="A14" s="268"/>
      <c r="B14" s="272">
        <v>20201702</v>
      </c>
      <c r="C14" s="270"/>
      <c r="D14" s="267"/>
      <c r="E14" s="267"/>
      <c r="F14" s="281">
        <v>20200202</v>
      </c>
      <c r="G14" s="285" t="s">
        <v>311</v>
      </c>
      <c r="H14" s="279"/>
    </row>
    <row r="15" spans="1:8">
      <c r="A15" s="268"/>
      <c r="B15" s="272">
        <v>20300201</v>
      </c>
      <c r="C15" s="270"/>
      <c r="D15" s="267"/>
      <c r="E15" s="267"/>
      <c r="F15" s="281">
        <v>20200252</v>
      </c>
      <c r="G15" s="285" t="s">
        <v>312</v>
      </c>
      <c r="H15" s="279"/>
    </row>
    <row r="16" spans="1:8">
      <c r="A16" s="268"/>
      <c r="B16" s="272">
        <v>20300202</v>
      </c>
      <c r="C16" s="270"/>
      <c r="D16" s="267"/>
      <c r="E16" s="267"/>
      <c r="F16" s="281">
        <v>20200253</v>
      </c>
      <c r="G16" s="285" t="s">
        <v>313</v>
      </c>
      <c r="H16" s="279"/>
    </row>
    <row r="17" spans="1:8">
      <c r="A17" s="268"/>
      <c r="B17" s="272">
        <v>20300301</v>
      </c>
      <c r="C17" s="270"/>
      <c r="D17" s="267"/>
      <c r="E17" s="267"/>
      <c r="F17" s="281">
        <v>20200254</v>
      </c>
      <c r="G17" s="285" t="s">
        <v>314</v>
      </c>
      <c r="H17" s="279"/>
    </row>
    <row r="18" spans="1:8">
      <c r="A18" s="268"/>
      <c r="B18" s="272">
        <v>20300401</v>
      </c>
      <c r="C18" s="270"/>
      <c r="D18" s="267"/>
      <c r="E18" s="267"/>
      <c r="F18" s="281">
        <v>20200256</v>
      </c>
      <c r="G18" s="285" t="s">
        <v>315</v>
      </c>
      <c r="H18" s="279"/>
    </row>
    <row r="19" spans="1:8">
      <c r="A19" s="268"/>
      <c r="B19" s="272">
        <v>20300202</v>
      </c>
      <c r="C19" s="270"/>
      <c r="D19" s="267"/>
      <c r="E19" s="267"/>
      <c r="F19" s="281">
        <v>20200401</v>
      </c>
      <c r="G19" s="285" t="s">
        <v>316</v>
      </c>
      <c r="H19" s="279"/>
    </row>
    <row r="20" spans="1:8">
      <c r="A20" s="268"/>
      <c r="B20" s="272">
        <v>20301001</v>
      </c>
      <c r="C20" s="270"/>
      <c r="D20" s="267"/>
      <c r="E20" s="267"/>
      <c r="F20" s="281">
        <v>20200907</v>
      </c>
      <c r="G20" s="285" t="s">
        <v>317</v>
      </c>
      <c r="H20" s="279"/>
    </row>
    <row r="21" spans="1:8">
      <c r="A21" s="268"/>
      <c r="B21" s="272">
        <v>20400401</v>
      </c>
      <c r="C21" s="270"/>
      <c r="D21" s="267"/>
      <c r="E21" s="267"/>
      <c r="F21" s="281">
        <v>20201001</v>
      </c>
      <c r="G21" s="285" t="s">
        <v>318</v>
      </c>
      <c r="H21" s="279"/>
    </row>
    <row r="22" spans="1:8">
      <c r="A22" s="268"/>
      <c r="B22" s="272">
        <v>20400402</v>
      </c>
      <c r="C22" s="270"/>
      <c r="D22" s="267"/>
      <c r="E22" s="267"/>
      <c r="F22" s="281">
        <v>20201002</v>
      </c>
      <c r="G22" s="285" t="s">
        <v>319</v>
      </c>
      <c r="H22" s="279"/>
    </row>
    <row r="23" spans="1:8">
      <c r="A23" s="268"/>
      <c r="B23" s="272">
        <v>20400409</v>
      </c>
      <c r="C23" s="270"/>
      <c r="D23" s="267"/>
      <c r="E23" s="267"/>
      <c r="F23" s="281">
        <v>20201702</v>
      </c>
      <c r="G23" s="285" t="s">
        <v>320</v>
      </c>
      <c r="H23" s="279"/>
    </row>
    <row r="24" spans="1:8" ht="15.75" thickBot="1">
      <c r="A24" s="269"/>
      <c r="B24" s="287">
        <v>20400499</v>
      </c>
      <c r="C24" s="271"/>
      <c r="D24" s="267"/>
      <c r="E24" s="267"/>
      <c r="F24" s="281">
        <v>20300101</v>
      </c>
      <c r="G24" s="285" t="s">
        <v>321</v>
      </c>
      <c r="H24" s="279"/>
    </row>
    <row r="25" spans="1:8">
      <c r="A25" s="267"/>
      <c r="B25" s="267"/>
      <c r="C25" s="267"/>
      <c r="D25" s="267"/>
      <c r="E25" s="267"/>
      <c r="F25" s="281">
        <v>20300201</v>
      </c>
      <c r="G25" s="285" t="s">
        <v>322</v>
      </c>
      <c r="H25" s="279"/>
    </row>
    <row r="26" spans="1:8">
      <c r="D26" s="267"/>
      <c r="E26" s="267"/>
      <c r="F26" s="281">
        <v>20300202</v>
      </c>
      <c r="G26" s="285" t="s">
        <v>323</v>
      </c>
      <c r="H26" s="279"/>
    </row>
    <row r="27" spans="1:8">
      <c r="E27" s="267"/>
      <c r="F27" s="281">
        <v>20300301</v>
      </c>
      <c r="G27" s="285" t="s">
        <v>324</v>
      </c>
      <c r="H27" s="279"/>
    </row>
    <row r="28" spans="1:8">
      <c r="F28" s="281">
        <v>20300401</v>
      </c>
      <c r="G28" s="285" t="s">
        <v>325</v>
      </c>
      <c r="H28" s="279"/>
    </row>
    <row r="29" spans="1:8">
      <c r="F29" s="281">
        <v>20300202</v>
      </c>
      <c r="G29" s="285" t="s">
        <v>326</v>
      </c>
      <c r="H29" s="279"/>
    </row>
    <row r="30" spans="1:8">
      <c r="F30" s="281">
        <v>20301001</v>
      </c>
      <c r="G30" s="285" t="s">
        <v>327</v>
      </c>
      <c r="H30" s="279"/>
    </row>
    <row r="31" spans="1:8">
      <c r="F31" s="281">
        <v>20400401</v>
      </c>
      <c r="G31" s="285" t="s">
        <v>328</v>
      </c>
      <c r="H31" s="279"/>
    </row>
    <row r="32" spans="1:8">
      <c r="F32" s="281">
        <v>20400402</v>
      </c>
      <c r="G32" s="285" t="s">
        <v>329</v>
      </c>
      <c r="H32" s="279"/>
    </row>
    <row r="33" spans="6:8">
      <c r="F33" s="281">
        <v>20400409</v>
      </c>
      <c r="G33" s="285" t="s">
        <v>330</v>
      </c>
      <c r="H33" s="279"/>
    </row>
    <row r="34" spans="6:8" ht="15.75" thickBot="1">
      <c r="F34" s="282">
        <v>20400499</v>
      </c>
      <c r="G34" s="286" t="s">
        <v>331</v>
      </c>
      <c r="H34" s="279"/>
    </row>
  </sheetData>
  <sheetProtection password="F671" sheet="1" objects="1" scenarios="1"/>
  <mergeCells count="2">
    <mergeCell ref="F3:G3"/>
    <mergeCell ref="A2:C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4:J13"/>
  <sheetViews>
    <sheetView workbookViewId="0">
      <selection activeCell="J10" sqref="J10"/>
    </sheetView>
  </sheetViews>
  <sheetFormatPr defaultRowHeight="15"/>
  <cols>
    <col min="3" max="3" width="11.7109375" bestFit="1" customWidth="1"/>
    <col min="4" max="4" width="12.85546875" customWidth="1"/>
    <col min="5" max="5" width="11.28515625" bestFit="1" customWidth="1"/>
    <col min="6" max="6" width="12.5703125" customWidth="1"/>
    <col min="7" max="7" width="11.28515625" customWidth="1"/>
    <col min="8" max="8" width="12.7109375" customWidth="1"/>
    <col min="9" max="9" width="10.42578125" bestFit="1" customWidth="1"/>
    <col min="10" max="10" width="13.5703125" customWidth="1"/>
  </cols>
  <sheetData>
    <row r="4" spans="1:10" ht="15.75" thickBot="1"/>
    <row r="5" spans="1:10" ht="21.75" thickBot="1">
      <c r="C5" s="451" t="s">
        <v>348</v>
      </c>
      <c r="D5" s="452"/>
      <c r="E5" s="451" t="s">
        <v>349</v>
      </c>
      <c r="F5" s="452"/>
      <c r="G5" s="451" t="s">
        <v>350</v>
      </c>
      <c r="H5" s="452"/>
      <c r="I5" s="453" t="s">
        <v>353</v>
      </c>
      <c r="J5" s="452"/>
    </row>
    <row r="6" spans="1:10" ht="25.5" customHeight="1" thickBot="1">
      <c r="C6" s="301" t="s">
        <v>354</v>
      </c>
      <c r="D6" s="302" t="s">
        <v>2</v>
      </c>
      <c r="E6" s="301" t="s">
        <v>354</v>
      </c>
      <c r="F6" s="302" t="s">
        <v>2</v>
      </c>
      <c r="G6" s="301" t="s">
        <v>354</v>
      </c>
      <c r="H6" s="302" t="s">
        <v>2</v>
      </c>
      <c r="I6" s="301" t="s">
        <v>354</v>
      </c>
      <c r="J6" s="303" t="s">
        <v>2</v>
      </c>
    </row>
    <row r="7" spans="1:10" ht="18.75">
      <c r="A7" s="454" t="s">
        <v>351</v>
      </c>
      <c r="B7" s="455"/>
      <c r="C7" s="306">
        <v>1.32</v>
      </c>
      <c r="D7" s="304">
        <v>163</v>
      </c>
      <c r="E7" s="304">
        <v>5.3499999999999999E-5</v>
      </c>
      <c r="F7" s="304">
        <v>6.6100000000000004E-3</v>
      </c>
      <c r="G7" s="304">
        <v>1.9700000000000001E-5</v>
      </c>
      <c r="H7" s="304">
        <v>1.32E-3</v>
      </c>
      <c r="I7" s="305" t="s">
        <v>352</v>
      </c>
      <c r="J7" s="304">
        <v>164</v>
      </c>
    </row>
    <row r="8" spans="1:10">
      <c r="A8" s="456"/>
      <c r="B8" s="457"/>
    </row>
    <row r="9" spans="1:10">
      <c r="A9" s="456"/>
      <c r="B9" s="457"/>
    </row>
    <row r="10" spans="1:10" ht="15.75" thickBot="1">
      <c r="A10" s="458"/>
      <c r="B10" s="459"/>
    </row>
    <row r="13" spans="1:10">
      <c r="C13" s="307" t="s">
        <v>356</v>
      </c>
    </row>
  </sheetData>
  <sheetProtection algorithmName="SHA-512" hashValue="VyMzZQ/uOhdXhh5EcMl+shZZotQHbMpazxlJxN4VS+j+Kq5LmBwrfU5A7tLh25bUv/TRuiYPFnFT3dF1UZPf9Q==" saltValue="cSqxQwjwa1KM59UsKOp09A==" spinCount="100000" sheet="1" objects="1" scenarios="1"/>
  <mergeCells count="5">
    <mergeCell ref="C5:D5"/>
    <mergeCell ref="E5:F5"/>
    <mergeCell ref="G5:H5"/>
    <mergeCell ref="I5:J5"/>
    <mergeCell ref="A7:B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Start Here</vt:lpstr>
      <vt:lpstr>NE CI</vt:lpstr>
      <vt:lpstr>E NFP CI</vt:lpstr>
      <vt:lpstr>FP CI</vt:lpstr>
      <vt:lpstr>SI</vt:lpstr>
      <vt:lpstr>CI HAP</vt:lpstr>
      <vt:lpstr>SI HAP</vt:lpstr>
      <vt:lpstr>SCCs</vt:lpstr>
      <vt:lpstr>GHG</vt:lpstr>
      <vt:lpstr>Instructions</vt:lpstr>
      <vt:lpstr>Heat Values</vt:lpstr>
      <vt:lpstr>Revisions</vt:lpstr>
      <vt:lpstr>dgreater10less15</vt:lpstr>
      <vt:lpstr>dgreater20less25</vt:lpstr>
      <vt:lpstr>dgreater25less30</vt:lpstr>
      <vt:lpstr>dgreaterthan15lessthan20</vt:lpstr>
      <vt:lpstr>dlessthan10</vt:lpstr>
      <vt:lpstr>dnfplessthan10</vt:lpstr>
      <vt:lpstr>dnfpmore10less15</vt:lpstr>
      <vt:lpstr>dnfpmore15less20</vt:lpstr>
      <vt:lpstr>dnfpmore20less25</vt:lpstr>
      <vt:lpstr>dnfpmore25less30</vt:lpstr>
      <vt:lpstr>duelfuelengine</vt:lpstr>
      <vt:lpstr>ENFPCInotes</vt:lpstr>
      <vt:lpstr>fpci</vt:lpstr>
      <vt:lpstr>fpnotes</vt:lpstr>
      <vt:lpstr>NECInotes</vt:lpstr>
      <vt:lpstr>nfpdless10</vt:lpstr>
      <vt:lpstr>startpage</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hobbsde</dc:creator>
  <cp:lastModifiedBy>Neshia Marie Wright</cp:lastModifiedBy>
  <dcterms:created xsi:type="dcterms:W3CDTF">2019-01-23T15:17:14Z</dcterms:created>
  <dcterms:modified xsi:type="dcterms:W3CDTF">2019-10-02T13:58:15Z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41df7d6e-bfa2-4e6c-b6e5-25e324019099</vt:lpwstr>
  </property>
</Properties>
</file>